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hidePivotFieldList="1"/>
  <mc:AlternateContent xmlns:mc="http://schemas.openxmlformats.org/markup-compatibility/2006">
    <mc:Choice Requires="x15">
      <x15ac:absPath xmlns:x15ac="http://schemas.microsoft.com/office/spreadsheetml/2010/11/ac" url="https://gassnova.sharepoint.com/sites/portal/CLIMIT-DEMO/Documents/44 Prosjekter/A-Søknadsadministrasjon/02-Søknad/"/>
    </mc:Choice>
  </mc:AlternateContent>
  <xr:revisionPtr revIDLastSave="28" documentId="8_{2CD173F0-CF1B-4E0A-BAD6-F4E6BA97BB2F}" xr6:coauthVersionLast="47" xr6:coauthVersionMax="47" xr10:uidLastSave="{291E96FF-7EFD-4F8D-9FBE-9F9BC5336600}"/>
  <bookViews>
    <workbookView xWindow="-120" yWindow="-120" windowWidth="29040" windowHeight="15840" tabRatio="860" xr2:uid="{011A3600-1E93-4870-B7BD-7CD144D31976}"/>
  </bookViews>
  <sheets>
    <sheet name="Partnere" sheetId="79" r:id="rId1"/>
    <sheet name="Budsjett, finans og leveranser" sheetId="80" r:id="rId2"/>
    <sheet name="Støtteandel" sheetId="81" r:id="rId3"/>
    <sheet name="Informasjon" sheetId="88" r:id="rId4"/>
    <sheet name="Koder" sheetId="83" r:id="rId5"/>
  </sheets>
  <definedNames>
    <definedName name="_ftn1" localSheetId="4">Koder!#REF!</definedName>
    <definedName name="_ftn2" localSheetId="4">Koder!#REF!</definedName>
    <definedName name="_ftnref1" localSheetId="4">Koder!#REF!</definedName>
    <definedName name="_ftnref2" localSheetId="4">Koder!#REF!</definedName>
    <definedName name="ESA_prosjekt_kat">Koder!#REF!</definedName>
    <definedName name="faglig_vurd">#REF!</definedName>
    <definedName name="GR_effekt">Koder!#REF!</definedName>
    <definedName name="GR_potensial">Koder!#REF!</definedName>
    <definedName name="GR_risiko">Koder!#REF!</definedName>
    <definedName name="GR_type">Koder!#REF!</definedName>
    <definedName name="hvor_dok">#REF!</definedName>
    <definedName name="ja_nei">Koder!#REF!</definedName>
    <definedName name="kvalitet_HML">Koder!$G$17:$G$19</definedName>
    <definedName name="OK_or_not">Koder!$F$17:$F$18</definedName>
    <definedName name="poengskala">Koder!#REF!</definedName>
    <definedName name="prj_kat">Koder!#REF!</definedName>
    <definedName name="søker_partner">Koder!#REF!</definedName>
    <definedName name="type_akt">Koder!#REF!</definedName>
    <definedName name="type_partnere">Koder!$F$2:$F$8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80" l="1"/>
  <c r="F37" i="80"/>
  <c r="F38" i="80"/>
  <c r="F39" i="80"/>
  <c r="F40" i="80"/>
  <c r="F41" i="80"/>
  <c r="F42" i="80"/>
  <c r="F43" i="80"/>
  <c r="F44" i="80"/>
  <c r="F45" i="80"/>
  <c r="F46" i="80"/>
  <c r="F47" i="80"/>
  <c r="F35" i="80"/>
  <c r="F3" i="80"/>
  <c r="F4" i="80"/>
  <c r="F5" i="80"/>
  <c r="F6" i="80"/>
  <c r="F7" i="80"/>
  <c r="F8" i="80"/>
  <c r="F9" i="80"/>
  <c r="F10" i="80"/>
  <c r="F11" i="80"/>
  <c r="F12" i="80"/>
  <c r="F13" i="80"/>
  <c r="F14" i="80"/>
  <c r="F2" i="80"/>
  <c r="J2" i="80" s="1"/>
  <c r="A12" i="80"/>
  <c r="A13" i="80"/>
  <c r="A14" i="80"/>
  <c r="J3" i="80"/>
  <c r="J4" i="80"/>
  <c r="J5" i="80"/>
  <c r="F27" i="81"/>
  <c r="H10" i="79" l="1"/>
  <c r="B16" i="81" l="1"/>
  <c r="C16" i="81"/>
  <c r="B17" i="81"/>
  <c r="C17" i="81"/>
  <c r="B18" i="81"/>
  <c r="C18" i="81"/>
  <c r="B19" i="81"/>
  <c r="C19" i="81"/>
  <c r="B20" i="81"/>
  <c r="C20" i="81"/>
  <c r="B21" i="81"/>
  <c r="C21" i="81"/>
  <c r="B22" i="81"/>
  <c r="C22" i="81"/>
  <c r="B23" i="81"/>
  <c r="C23" i="81"/>
  <c r="B24" i="81"/>
  <c r="C24" i="81"/>
  <c r="B25" i="81"/>
  <c r="C25" i="81"/>
  <c r="B26" i="81"/>
  <c r="C26" i="81"/>
  <c r="A16" i="81"/>
  <c r="A17" i="81"/>
  <c r="A18" i="81"/>
  <c r="A19" i="81"/>
  <c r="A20" i="81"/>
  <c r="A21" i="81"/>
  <c r="A22" i="81"/>
  <c r="A23" i="81"/>
  <c r="A24" i="81"/>
  <c r="A25" i="81"/>
  <c r="A26" i="81"/>
  <c r="J36" i="80"/>
  <c r="J37" i="80"/>
  <c r="J38" i="80"/>
  <c r="J39" i="80"/>
  <c r="K21" i="80" l="1"/>
  <c r="J6" i="80"/>
  <c r="K22" i="80" s="1"/>
  <c r="J7" i="80"/>
  <c r="K23" i="80" s="1"/>
  <c r="J8" i="80"/>
  <c r="K24" i="80" s="1"/>
  <c r="J9" i="80"/>
  <c r="K25" i="80" s="1"/>
  <c r="J10" i="80"/>
  <c r="K26" i="80" s="1"/>
  <c r="J11" i="80"/>
  <c r="K27" i="80" s="1"/>
  <c r="K20" i="80"/>
  <c r="H20" i="80"/>
  <c r="H21" i="80"/>
  <c r="H22" i="80"/>
  <c r="H23" i="80"/>
  <c r="H24" i="80"/>
  <c r="H25" i="80"/>
  <c r="H26" i="80"/>
  <c r="H27" i="80"/>
  <c r="H28" i="80"/>
  <c r="H29" i="80"/>
  <c r="H30" i="80"/>
  <c r="A11" i="80"/>
  <c r="A27" i="80" s="1"/>
  <c r="A5" i="80"/>
  <c r="A21" i="80" s="1"/>
  <c r="A6" i="80"/>
  <c r="A22" i="80" s="1"/>
  <c r="A7" i="80"/>
  <c r="A23" i="80" s="1"/>
  <c r="A8" i="80"/>
  <c r="A24" i="80" s="1"/>
  <c r="A9" i="80"/>
  <c r="A25" i="80" s="1"/>
  <c r="A10" i="80"/>
  <c r="A26" i="80" s="1"/>
  <c r="A4" i="80"/>
  <c r="A20" i="80" s="1"/>
  <c r="H11" i="79"/>
  <c r="H12" i="79"/>
  <c r="D16" i="81" s="1"/>
  <c r="H13" i="79"/>
  <c r="D17" i="81" s="1"/>
  <c r="H14" i="79"/>
  <c r="D18" i="81" s="1"/>
  <c r="H15" i="79"/>
  <c r="D19" i="81" s="1"/>
  <c r="H16" i="79"/>
  <c r="D20" i="81" s="1"/>
  <c r="H17" i="79"/>
  <c r="D21" i="81" s="1"/>
  <c r="H18" i="79"/>
  <c r="D22" i="81" s="1"/>
  <c r="H19" i="79"/>
  <c r="D23" i="81" s="1"/>
  <c r="H20" i="79"/>
  <c r="D24" i="81" s="1"/>
  <c r="H21" i="79"/>
  <c r="D25" i="81" s="1"/>
  <c r="H22" i="79"/>
  <c r="D26" i="81" s="1"/>
  <c r="H26" i="79" l="1"/>
  <c r="J44" i="80" l="1"/>
  <c r="J45" i="80"/>
  <c r="J46" i="80"/>
  <c r="J43" i="80" l="1"/>
  <c r="J42" i="80" l="1"/>
  <c r="I15" i="80" l="1"/>
  <c r="H15" i="80"/>
  <c r="G15" i="80"/>
  <c r="F15" i="80"/>
  <c r="D15" i="80"/>
  <c r="K18" i="80" l="1"/>
  <c r="H24" i="79"/>
  <c r="H23" i="79"/>
  <c r="G6" i="79"/>
  <c r="H6" i="79"/>
  <c r="G7" i="79"/>
  <c r="H7" i="79"/>
  <c r="F1" i="81"/>
  <c r="E1" i="81"/>
  <c r="D1" i="81"/>
  <c r="F31" i="81"/>
  <c r="J12" i="80"/>
  <c r="K28" i="80" s="1"/>
  <c r="F32" i="80"/>
  <c r="H18" i="80"/>
  <c r="F48" i="80"/>
  <c r="I48" i="80"/>
  <c r="I49" i="80" s="1"/>
  <c r="G48" i="80"/>
  <c r="G49" i="80" s="1"/>
  <c r="J40" i="80"/>
  <c r="J41" i="80"/>
  <c r="A3" i="80"/>
  <c r="A19" i="80" s="1"/>
  <c r="C15" i="81"/>
  <c r="B15" i="81"/>
  <c r="A15" i="81"/>
  <c r="C14" i="81"/>
  <c r="B14" i="81"/>
  <c r="H48" i="80"/>
  <c r="H49" i="80" s="1"/>
  <c r="J35" i="80"/>
  <c r="H19" i="80"/>
  <c r="J14" i="80"/>
  <c r="J13" i="80"/>
  <c r="K29" i="80" s="1"/>
  <c r="K19" i="80"/>
  <c r="D48" i="80"/>
  <c r="D49" i="80" s="1"/>
  <c r="K30" i="80" l="1"/>
  <c r="D14" i="81"/>
  <c r="F34" i="81"/>
  <c r="A28" i="80"/>
  <c r="A29" i="80"/>
  <c r="A30" i="80"/>
  <c r="H25" i="79"/>
  <c r="F29" i="81" s="1"/>
  <c r="D15" i="81"/>
  <c r="F49" i="80"/>
  <c r="A14" i="81"/>
  <c r="A2" i="80"/>
  <c r="A18" i="80" s="1"/>
  <c r="J15" i="80"/>
  <c r="J47" i="80"/>
  <c r="G31" i="80" l="1"/>
  <c r="K4" i="80"/>
  <c r="F16" i="81" s="1"/>
  <c r="K5" i="80"/>
  <c r="F17" i="81" s="1"/>
  <c r="K9" i="80"/>
  <c r="F21" i="81" s="1"/>
  <c r="K6" i="80"/>
  <c r="F18" i="81" s="1"/>
  <c r="K8" i="80"/>
  <c r="F20" i="81" s="1"/>
  <c r="K7" i="80"/>
  <c r="F19" i="81" s="1"/>
  <c r="K10" i="80"/>
  <c r="F22" i="81" s="1"/>
  <c r="K11" i="80"/>
  <c r="F23" i="81" s="1"/>
  <c r="K3" i="80"/>
  <c r="F15" i="81" s="1"/>
  <c r="K13" i="80"/>
  <c r="K14" i="80"/>
  <c r="K12" i="80"/>
  <c r="K2" i="80"/>
  <c r="J48" i="80"/>
  <c r="F25" i="81" l="1"/>
  <c r="F24" i="81"/>
  <c r="F26" i="81"/>
  <c r="J49" i="80"/>
  <c r="F14" i="81"/>
  <c r="F28" i="81"/>
  <c r="F30" i="81" s="1"/>
  <c r="G32" i="80"/>
  <c r="H31" i="80"/>
  <c r="H32" i="80" s="1"/>
  <c r="K31" i="80"/>
  <c r="K32" i="80" s="1"/>
  <c r="K15" i="80"/>
  <c r="I20" i="80" l="1"/>
  <c r="I24" i="80"/>
  <c r="I28" i="80"/>
  <c r="I29" i="80"/>
  <c r="I30" i="80"/>
  <c r="I21" i="80"/>
  <c r="I25" i="80"/>
  <c r="I22" i="80"/>
  <c r="I26" i="80"/>
  <c r="I23" i="80"/>
  <c r="I27" i="80"/>
  <c r="I31" i="80"/>
  <c r="K48" i="80" s="1"/>
  <c r="I18" i="80"/>
  <c r="I32" i="80"/>
  <c r="I19" i="80"/>
  <c r="F35" i="81" l="1"/>
  <c r="F36" i="81" s="1"/>
  <c r="F37" i="81" s="1"/>
  <c r="K38" i="80"/>
  <c r="K37" i="80"/>
  <c r="K36" i="80"/>
  <c r="K39" i="80"/>
  <c r="K46" i="80"/>
  <c r="K44" i="80"/>
  <c r="K45" i="80"/>
  <c r="K43" i="80"/>
  <c r="K42" i="80"/>
  <c r="K35" i="80"/>
  <c r="K41" i="80"/>
  <c r="K40" i="80"/>
  <c r="K47" i="80"/>
  <c r="K49" i="8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Ernst Petter Axelsen</author>
    <author>Tore Hatlen</author>
  </authors>
  <commentList>
    <comment ref="F5" authorId="0" shapeId="0" xr:uid="{0A498A33-5142-45BB-A77E-BCA4A3BA263A}">
      <text>
        <r>
          <rPr>
            <b/>
            <sz val="9"/>
            <color indexed="81"/>
            <rFont val="Tahoma"/>
            <family val="2"/>
          </rPr>
          <t>Norges Bank
Desember 2021</t>
        </r>
      </text>
    </comment>
    <comment ref="G9" authorId="1" shapeId="0" xr:uid="{00000000-0006-0000-0400-000001000000}">
      <text>
        <r>
          <rPr>
            <sz val="9"/>
            <color indexed="81"/>
            <rFont val="Tahoma"/>
            <family val="2"/>
          </rPr>
          <t>Se figuren "Autonome Virksomheter" nedenfor.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Tore Hatlen</author>
  </authors>
  <commentList>
    <comment ref="K47" authorId="0" shapeId="0" xr:uid="{00000000-0006-0000-0500-000003000000}">
      <text>
        <r>
          <rPr>
            <sz val="9"/>
            <color indexed="81"/>
            <rFont val="Tahoma"/>
            <family val="2"/>
          </rPr>
          <t>Spesiell formel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Tore Hatlen</author>
  </authors>
  <commentList>
    <comment ref="A31" authorId="0" shapeId="0" xr:uid="{9D38A0E8-F971-47A6-B1C8-2B320D536F92}">
      <text>
        <r>
          <rPr>
            <sz val="9"/>
            <color indexed="81"/>
            <rFont val="Tahoma"/>
            <family val="2"/>
          </rPr>
          <t>Forskningsorganisasjonen må være uavhengig av de andre partnerne og delta i prosjektet med armlengdes avstand til de andre partnerne.</t>
        </r>
      </text>
    </comment>
    <comment ref="A32" authorId="0" shapeId="0" xr:uid="{DEA69F75-3596-4CC7-8D5A-6D757C543A66}">
      <text>
        <r>
          <rPr>
            <sz val="9"/>
            <color indexed="81"/>
            <rFont val="Tahoma"/>
            <family val="2"/>
          </rPr>
          <t>For at en søknaden skal kvalifisere til bonus for spredning av resultater (mht ESA's retningslinjer for maksimal støtteandel) så skal data og resultater produsert av prosjektet gjøres tilgjengelig for andre og konkurrerende virksomheter på et format som er ofte brukt av aktuelle virksomheter.</t>
        </r>
      </text>
    </comment>
    <comment ref="F36" authorId="0" shapeId="0" xr:uid="{C0FB4CD8-5C53-4BDD-B5E9-5CAD30CF9C1E}">
      <text>
        <r>
          <rPr>
            <sz val="9"/>
            <color indexed="81"/>
            <rFont val="Tahoma"/>
            <family val="2"/>
          </rPr>
          <t>Basert på saksbehandlers skjønnsvurdering av utløsende støtteandel eller andre forhold som begrunner en lavere støtteandel enn omsøkt</t>
        </r>
      </text>
    </comment>
  </commentList>
</comments>
</file>

<file path=xl/sharedStrings.xml><?xml version="1.0" encoding="utf-8"?>
<sst xmlns="http://schemas.openxmlformats.org/spreadsheetml/2006/main" count="263" uniqueCount="194">
  <si>
    <t>Ansatte</t>
  </si>
  <si>
    <t>Omsetning [M€]</t>
  </si>
  <si>
    <t>Balanse 
[M€]</t>
  </si>
  <si>
    <t>Små</t>
  </si>
  <si>
    <t>&gt;</t>
  </si>
  <si>
    <t>[MNOK]</t>
  </si>
  <si>
    <t>Land</t>
  </si>
  <si>
    <t>Type</t>
  </si>
  <si>
    <t>Omsetning [MNOK]</t>
  </si>
  <si>
    <t>NOR</t>
  </si>
  <si>
    <t>Tekn.bruker</t>
  </si>
  <si>
    <t>Utstyr</t>
  </si>
  <si>
    <t>Sum</t>
  </si>
  <si>
    <t>Ja</t>
  </si>
  <si>
    <t>Dato</t>
  </si>
  <si>
    <t>Personal-
kostnad</t>
  </si>
  <si>
    <t>Grunnforskning</t>
  </si>
  <si>
    <t>Utvikling</t>
  </si>
  <si>
    <t>Utvikling med bonus</t>
  </si>
  <si>
    <t>Demonstrasjon</t>
  </si>
  <si>
    <t>Demonstrasjon med bonus</t>
  </si>
  <si>
    <t>Mulighetsstudie</t>
  </si>
  <si>
    <t>Infrastruktur for forskning</t>
  </si>
  <si>
    <t>Innovasjons-støtte for SMB</t>
  </si>
  <si>
    <t>Prosess og organisatorisk innovasjon</t>
  </si>
  <si>
    <t>Innovative clustere</t>
  </si>
  <si>
    <t>ja</t>
  </si>
  <si>
    <t>Samarbeid mellom foretak</t>
  </si>
  <si>
    <t>nei</t>
  </si>
  <si>
    <t>Høy</t>
  </si>
  <si>
    <t>CLIMIT</t>
  </si>
  <si>
    <t>Skal-krav</t>
  </si>
  <si>
    <t>Kvalitet</t>
  </si>
  <si>
    <t>OK</t>
  </si>
  <si>
    <t>Middels</t>
  </si>
  <si>
    <t>Tildeles</t>
  </si>
  <si>
    <t>Søker</t>
  </si>
  <si>
    <t>Australia</t>
  </si>
  <si>
    <t>AUS</t>
  </si>
  <si>
    <t>Austria</t>
  </si>
  <si>
    <t>AUT</t>
  </si>
  <si>
    <t>EU</t>
  </si>
  <si>
    <t>Belgium</t>
  </si>
  <si>
    <t>BEL</t>
  </si>
  <si>
    <t>Tekn.leverandør</t>
  </si>
  <si>
    <t>Brazil</t>
  </si>
  <si>
    <t>BRA</t>
  </si>
  <si>
    <t>Bulgaria</t>
  </si>
  <si>
    <t>BGR</t>
  </si>
  <si>
    <t>Canada</t>
  </si>
  <si>
    <t>CAN</t>
  </si>
  <si>
    <t>China</t>
  </si>
  <si>
    <t>CHN</t>
  </si>
  <si>
    <t>Akademia</t>
  </si>
  <si>
    <t>Czech Republic</t>
  </si>
  <si>
    <t>CZE</t>
  </si>
  <si>
    <t>Offentlig</t>
  </si>
  <si>
    <t>Denmark</t>
  </si>
  <si>
    <t>DNK</t>
  </si>
  <si>
    <t>Annet</t>
  </si>
  <si>
    <t>Estonia</t>
  </si>
  <si>
    <t>EST</t>
  </si>
  <si>
    <t>Finland</t>
  </si>
  <si>
    <t>FIN</t>
  </si>
  <si>
    <t>France</t>
  </si>
  <si>
    <t>FRA</t>
  </si>
  <si>
    <t>Germany</t>
  </si>
  <si>
    <t>DEU</t>
  </si>
  <si>
    <t>ja_nei</t>
  </si>
  <si>
    <t>Greece</t>
  </si>
  <si>
    <t>GRC</t>
  </si>
  <si>
    <t>Hungary</t>
  </si>
  <si>
    <t>HUN</t>
  </si>
  <si>
    <t>Iceland</t>
  </si>
  <si>
    <t>ISL</t>
  </si>
  <si>
    <t>India</t>
  </si>
  <si>
    <t>IND</t>
  </si>
  <si>
    <t>Israel</t>
  </si>
  <si>
    <t>ISR</t>
  </si>
  <si>
    <t>Not OK</t>
  </si>
  <si>
    <t>Italy</t>
  </si>
  <si>
    <t>ITA</t>
  </si>
  <si>
    <t>Lav</t>
  </si>
  <si>
    <t>Japan</t>
  </si>
  <si>
    <t>JPN</t>
  </si>
  <si>
    <t>Korea (Republic of)</t>
  </si>
  <si>
    <t>KOR</t>
  </si>
  <si>
    <t>Latvia</t>
  </si>
  <si>
    <t>LVA</t>
  </si>
  <si>
    <t>Avslås</t>
  </si>
  <si>
    <t>Mexico</t>
  </si>
  <si>
    <t>MEX</t>
  </si>
  <si>
    <t>Netherlands</t>
  </si>
  <si>
    <t>NLD</t>
  </si>
  <si>
    <t>New Zealand</t>
  </si>
  <si>
    <t>NZL</t>
  </si>
  <si>
    <t>Norway</t>
  </si>
  <si>
    <t>Poland</t>
  </si>
  <si>
    <t>POL</t>
  </si>
  <si>
    <t>Portugal</t>
  </si>
  <si>
    <t>PRT</t>
  </si>
  <si>
    <t>Romania</t>
  </si>
  <si>
    <t>ROU</t>
  </si>
  <si>
    <t>Russian Federation</t>
  </si>
  <si>
    <t>RUS</t>
  </si>
  <si>
    <t>Saudi Arabia</t>
  </si>
  <si>
    <t>SAU</t>
  </si>
  <si>
    <t>Slovakia</t>
  </si>
  <si>
    <t>SVK</t>
  </si>
  <si>
    <t>Slovenia</t>
  </si>
  <si>
    <t>SVN</t>
  </si>
  <si>
    <t>South Africa</t>
  </si>
  <si>
    <t>ZAF</t>
  </si>
  <si>
    <t>Spain</t>
  </si>
  <si>
    <t>ESP</t>
  </si>
  <si>
    <t>Sweden</t>
  </si>
  <si>
    <t>SWE</t>
  </si>
  <si>
    <t>Switzerland</t>
  </si>
  <si>
    <t>CHE</t>
  </si>
  <si>
    <t>Taiwan, Province of China</t>
  </si>
  <si>
    <t>TWN</t>
  </si>
  <si>
    <t>Thailand</t>
  </si>
  <si>
    <t>THA</t>
  </si>
  <si>
    <t>Turkey</t>
  </si>
  <si>
    <t>TUR</t>
  </si>
  <si>
    <t>Ukraine</t>
  </si>
  <si>
    <t>UKR</t>
  </si>
  <si>
    <t>United Arab Emirates</t>
  </si>
  <si>
    <t>ARE</t>
  </si>
  <si>
    <t>Great Britain</t>
  </si>
  <si>
    <t>GBR</t>
  </si>
  <si>
    <t>United States of America</t>
  </si>
  <si>
    <t>USA</t>
  </si>
  <si>
    <t>Other</t>
  </si>
  <si>
    <t>ZZZ</t>
  </si>
  <si>
    <t>stor</t>
  </si>
  <si>
    <t>default</t>
  </si>
  <si>
    <t>Egne ressurser</t>
  </si>
  <si>
    <t>Direkte bidrag</t>
  </si>
  <si>
    <t>Forskning</t>
  </si>
  <si>
    <t>Stor</t>
  </si>
  <si>
    <t>Mellomstor</t>
  </si>
  <si>
    <t>Samarbeid med forskningsinstitusjon</t>
  </si>
  <si>
    <t>Ingen</t>
  </si>
  <si>
    <t>NOK/EURO (Norges Bank des.21)</t>
  </si>
  <si>
    <t>Antall autonome virksomheter</t>
  </si>
  <si>
    <t>Forskningspartnere</t>
  </si>
  <si>
    <t>Antall SMB partnere</t>
  </si>
  <si>
    <t xml:space="preserve">Antall internasjonale partnere </t>
  </si>
  <si>
    <t>EØS definisjon av små, mellomstore og store bedrifter (SMB)</t>
  </si>
  <si>
    <t xml:space="preserve"> </t>
  </si>
  <si>
    <t>Kontroll</t>
  </si>
  <si>
    <t>Partner</t>
  </si>
  <si>
    <t>SMB</t>
  </si>
  <si>
    <t>Autonom virksomhet</t>
  </si>
  <si>
    <t xml:space="preserve">Timekostn. [kr/time]
</t>
  </si>
  <si>
    <t xml:space="preserve">Personal-kostnader
</t>
  </si>
  <si>
    <t xml:space="preserve">Utstyr
</t>
  </si>
  <si>
    <t xml:space="preserve">Sum
</t>
  </si>
  <si>
    <t xml:space="preserve">Sum
</t>
  </si>
  <si>
    <t>Kontant-
strøm</t>
  </si>
  <si>
    <t xml:space="preserve">Tabell 1: Prosjektbudsjett [kr]
</t>
  </si>
  <si>
    <t xml:space="preserve">Tabell 2: Finansieringsplan [kr]
</t>
  </si>
  <si>
    <t>Tabell: 3 Leveranseplan med prosjektbudsjett [kr]</t>
  </si>
  <si>
    <t>Planlagt 
kontantstrøm
fra Gassnova</t>
  </si>
  <si>
    <t>Tabell 2: Prosjektets partnere og SMB-klassifisering</t>
  </si>
  <si>
    <t>Uavhengige av andre partnere</t>
  </si>
  <si>
    <t xml:space="preserve">Tabell 1: ESA sin maksimale støtteandel ift prosjekttype
</t>
  </si>
  <si>
    <t>Består prosjektet av minimum to uavhengige grupperinger av partnere</t>
  </si>
  <si>
    <t>Er alle partnere sin %-vise fordeling av kostnadsbudsjettet mindre enn 70%</t>
  </si>
  <si>
    <t>Er minst en av partnerne SME eller internasjonal, selv om søker er en stor bedrift</t>
  </si>
  <si>
    <t>Bonus</t>
  </si>
  <si>
    <t>Spredning av resultater (Gjelder kun prosjekter i utviklingsfasen)</t>
  </si>
  <si>
    <t>Maksimal støttandel</t>
  </si>
  <si>
    <t>Omsøkt støtteandel</t>
  </si>
  <si>
    <r>
      <rPr>
        <b/>
        <sz val="11"/>
        <color theme="1"/>
        <rFont val="Calibri"/>
        <family val="2"/>
        <scheme val="minor"/>
      </rPr>
      <t>Utviklingsfasen sin definisjon iflg ESA sine retningslinjer
(q) 'industrial research'</t>
    </r>
    <r>
      <rPr>
        <sz val="11"/>
        <color theme="1"/>
        <rFont val="Calibri"/>
        <family val="2"/>
        <scheme val="minor"/>
      </rPr>
      <t xml:space="preserve"> means the planned research or critical investigation aimed at the acquisition of new knowledge and skills for developing new products, processes or services or for bringing about a significant improvement in existing products, processes or services. It comprises the creation of components parts of complex systems, and may include the construction of prototypes in a laboratory environment or in an environment with simulated interfaces to existing systems as well as of pilot lines, when necessary for the industrial research and notably for generic technology validation;</t>
    </r>
    <r>
      <rPr>
        <sz val="11"/>
        <color theme="1"/>
        <rFont val="Calibri"/>
        <family val="2"/>
        <scheme val="minor"/>
      </rPr>
      <t xml:space="preserve"> https://www.regjeringen.no/no/sub/eos-notatbasen/notatene/2014/sep/retningslinjer-for-fui/id2433913/</t>
    </r>
  </si>
  <si>
    <r>
      <rPr>
        <b/>
        <sz val="11"/>
        <color theme="1"/>
        <rFont val="Calibri"/>
        <family val="2"/>
        <scheme val="minor"/>
      </rPr>
      <t>Demonstrasjonsfasen sin definisjon iflg ESA sine retningslinjer
(j) 'experimental development'</t>
    </r>
    <r>
      <rPr>
        <sz val="11"/>
        <color theme="1"/>
        <rFont val="Calibri"/>
        <family val="2"/>
        <scheme val="minor"/>
      </rPr>
      <t xml:space="preserve"> means acquiring, combining, shaping and using existing scientific, technological, business and other relevant knowledge and skills with the aim of developing new or improved products, processes or services. This may also include, for example, activities aiming at the conceptual definition, planning and documentation of new products, processes or services. Experimental development may comprise prototyping, demonstrating, piloting, testing and validation of new or improved products, processes or services in environments representative of real life operating conditions where the primary objective is to make further technical improvements on products, processes or services that are not substantially set. This may include the development of a commercially usable prototype or pilot which is necessarily the final commercial product and which is too expensive to produce for it to be used only for demonstration and validation purposes. Experimental development does not include routine or periodic changes made to existing products, production lines, manufacturing processes, services and other operations in progress, even if those changes may represent improvements;</t>
    </r>
    <r>
      <rPr>
        <sz val="11"/>
        <color theme="1"/>
        <rFont val="Calibri"/>
        <family val="2"/>
        <scheme val="minor"/>
      </rPr>
      <t xml:space="preserve"> https://www.regjeringen.no/no/sub/eos-notatbasen/notatene/2014/sep/retningslinjer-for-fui/id2433913/</t>
    </r>
  </si>
  <si>
    <r>
      <rPr>
        <b/>
        <sz val="11"/>
        <color theme="1"/>
        <rFont val="Calibri"/>
        <family val="2"/>
        <scheme val="minor"/>
      </rPr>
      <t>Mulighetsstudie sin definisjon iflg ESA sine retningslinjer</t>
    </r>
    <r>
      <rPr>
        <sz val="11"/>
        <color theme="1"/>
        <rFont val="Calibri"/>
        <family val="2"/>
        <scheme val="minor"/>
      </rPr>
      <t xml:space="preserve">
(k) 'feasibility study' means the evaluation and analysis of the potential of a project, which aims at supporting the process of decision making by objectively and rationally uncovering its strengths and weaknesses, opportunities and threats, as well as identifying the resources required to carry it through and ultimately its prospects for success; https://www.regjeringen.no/no/sub/eos-notatbasen/notatene/2014/sep/retningslinjer-for-fui/id2433913/ </t>
    </r>
  </si>
  <si>
    <t>Andel som holdes tilbake for hver utbetaling og til at sluttrapporten er godkjent</t>
  </si>
  <si>
    <t xml:space="preserve">Offentlig
støtte
 </t>
  </si>
  <si>
    <t>Fordeling</t>
  </si>
  <si>
    <t>FoU
tjenester</t>
  </si>
  <si>
    <t>Andre 
drifts-
kostnader</t>
  </si>
  <si>
    <t>Arbeids-
timer</t>
  </si>
  <si>
    <t xml:space="preserve">Fordeling
[%]
</t>
  </si>
  <si>
    <t>Sluttrapport</t>
  </si>
  <si>
    <t>Prosjektets partnere</t>
  </si>
  <si>
    <t>Type prosjekt iflg ESA klassifisering</t>
  </si>
  <si>
    <t>Kostnadsbudsjett</t>
  </si>
  <si>
    <t>Innstilt støtteandel (Gassnova SF sin vurdering)</t>
  </si>
  <si>
    <t>Innstilt støttebeløp (Gassnova SF sin vurdering)</t>
  </si>
  <si>
    <t>Balanse
[MNOK]</t>
  </si>
  <si>
    <t>Tjenesteyter</t>
  </si>
  <si>
    <r>
      <t xml:space="preserve">Ved prosjekttildeling vil </t>
    </r>
    <r>
      <rPr>
        <i/>
        <sz val="11"/>
        <rFont val="Calibri"/>
        <family val="2"/>
      </rPr>
      <t>prosjektmål</t>
    </r>
    <r>
      <rPr>
        <sz val="11"/>
        <rFont val="Calibri"/>
        <family val="2"/>
      </rPr>
      <t xml:space="preserve"> nedfelles i kontrakt/tilskuddsbrev signert av prosjektleder og Forskningsrådet/Gassnova (for hhv CLIMIT-FoU og CLIMIT-Demo). Prosjekt­målene skal beskrive de resultater som skal være oppnådd ved prosjektets slutt. Målene skal være etterprøvbare og i størst mulig grad målbare. Prosjektmålene skal underbygge ett eller flere av følgende </t>
    </r>
    <r>
      <rPr>
        <i/>
        <sz val="11"/>
        <rFont val="Calibri"/>
        <family val="2"/>
      </rPr>
      <t>resultatindikatorer</t>
    </r>
    <r>
      <rPr>
        <sz val="11"/>
        <rFont val="Calibri"/>
        <family val="2"/>
      </rPr>
      <t>:
- Internasjonalt forskningssamarbeid; Dette kan skje ved at prosjektet styrkes gjennom bemanning med ressurser fra forskningsinstitusjoner fra flere land.
- Kompetanseutvikling i teknologiske og industrielle miljøer samt forskningsmiljøer; Det er viktig å bygge videre på den kompetanse som allerede er bygget i Norge, trekke inn tilgrensende fagområder, samt å bidra til effektive samarbeids­arenaer for aktørene. 
- Utvikling og kvalifisering av nye tekniske løsninger, metoder eller teknologi­komponenter; CLIMIT vil vurdere modenhetsnivå for hver teknologi og bidra til å sette kvantifiserbare mål om teknologimodning, ytelse og sikkerhet for hvert prosjekt. 
- Kostnadsreduksjoner og/eller ytelsesforbedringer i verdikjeden; Kostnads­reduksjoner kan oppnås gjennom forbedringer innen en rekke områder, som mer effektive prosesser, risikoreduserende løsninger, samordning med tilgrensende systemer, skalafordeler og utnyttelse av gevinstmuligheter som for eksempel økt oljeutvinning. 
- Kommersialisering og internasjonal spredning av løsninger og kompetanse; CLIMIT skal bidra til at teknologi klargjøres for bruk internasjonalt.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</si>
</sst>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kr&quot;\ * #,##0.00_-;\-&quot;kr&quot;\ * #,##0.00_-;_-&quot;kr&quot;\ * &quot;-&quot;??_-;_-@_-"/>
    <numFmt numFmtId="164" formatCode="_ * #,##0.00_ ;_ * \-#,##0.00_ ;_ * &quot;-&quot;??_ ;_ @_ "/>
    <numFmt numFmtId="165" formatCode="_(* #,##0.00_);_(* \(#,##0.00\);_(* &quot;-&quot;??_);_(@_)"/>
    <numFmt numFmtId="166" formatCode="[$-414]mmm\.\ yy;@"/>
    <numFmt numFmtId="167" formatCode="#\ ##0.0"/>
    <numFmt numFmtId="168" formatCode="#,##0.0_h"/>
    <numFmt numFmtId="169" formatCode="&quot;DM&quot;#,##0;[Red]\-&quot;DM&quot;#,##0"/>
    <numFmt numFmtId="170" formatCode="&quot;DM&quot;#,##0.00;[Red]\-&quot;DM&quot;#,##0.00"/>
    <numFmt numFmtId="171" formatCode="_ * #,##0_ ;_ * \-#,##0_ ;_ * &quot;-&quot;??_ ;_ @_ "/>
    <numFmt numFmtId="172" formatCode="0.0"/>
    <numFmt numFmtId="173" formatCode="_(* #,##0_);_(* \(#,##0\);_(* &quot;-&quot;??_);_(@_)"/>
    <numFmt numFmtId="175" formatCode="0.0\ %"/>
    <numFmt numFmtId="178" formatCode="_-&quot;kr&quot;\ * #,##0_-;\-&quot;kr&quot;\ * #,##0_-;_-&quot;kr&quot;\ * &quot;-&quot;??_-;_-@_-"/>
  </numFmts>
  <fonts count="4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name val="Times New Roman"/>
      <family val="1"/>
    </font>
    <font>
      <sz val="10"/>
      <name val="Arial"/>
      <family val="2"/>
    </font>
    <font>
      <sz val="11"/>
      <name val="Times New Roman"/>
      <family val="1"/>
    </font>
    <font>
      <sz val="10"/>
      <name val="MS Sans Serif"/>
      <family val="2"/>
    </font>
    <font>
      <sz val="10"/>
      <color indexed="8"/>
      <name val="Times New Roman"/>
      <family val="1"/>
    </font>
    <font>
      <sz val="8"/>
      <color indexed="8"/>
      <name val="Arial"/>
      <family val="2"/>
    </font>
    <font>
      <b/>
      <sz val="11"/>
      <color indexed="62"/>
      <name val="Arial"/>
      <family val="2"/>
    </font>
    <font>
      <b/>
      <sz val="8"/>
      <color indexed="62"/>
      <name val="Arial"/>
      <family val="2"/>
    </font>
    <font>
      <b/>
      <sz val="9"/>
      <color indexed="9"/>
      <name val="Arial"/>
      <family val="2"/>
    </font>
    <font>
      <sz val="9"/>
      <color indexed="81"/>
      <name val="Tahoma"/>
      <family val="2"/>
    </font>
    <font>
      <b/>
      <sz val="9"/>
      <color indexed="81"/>
      <name val="Tahoma"/>
      <family val="2"/>
    </font>
    <font>
      <sz val="11"/>
      <name val="Calibri"/>
      <family val="2"/>
    </font>
    <font>
      <sz val="11"/>
      <color rgb="FF000000"/>
      <name val="Calibri"/>
      <family val="2"/>
    </font>
    <font>
      <sz val="11"/>
      <color rgb="FFFF0000"/>
      <name val="Calibri"/>
      <family val="2"/>
      <scheme val="minor"/>
    </font>
    <font>
      <b/>
      <sz val="11"/>
      <color theme="1"/>
      <name val="Calibri"/>
      <family val="2"/>
    </font>
    <font>
      <sz val="11"/>
      <color theme="1"/>
      <name val="Calibri"/>
      <family val="2"/>
    </font>
    <font>
      <b/>
      <sz val="12"/>
      <color rgb="FFFF0000"/>
      <name val="Arial"/>
      <family val="2"/>
    </font>
    <font>
      <i/>
      <sz val="11"/>
      <name val="Calibri"/>
      <family val="2"/>
    </font>
    <font>
      <sz val="8"/>
      <name val="Arial"/>
      <family val="2"/>
    </font>
    <font>
      <sz val="10"/>
      <name val="Arial"/>
      <family val="2"/>
    </font>
    <font>
      <b/>
      <sz val="11"/>
      <color rgb="FF000000"/>
      <name val="Calibri"/>
      <family val="2"/>
    </font>
    <font>
      <sz val="1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indexed="9"/>
      </patternFill>
    </fill>
    <fill>
      <patternFill patternType="solid">
        <fgColor indexed="62"/>
      </patternFill>
    </fill>
    <fill>
      <patternFill patternType="mediumGray">
        <fgColor indexed="9"/>
        <bgColor indexed="22"/>
      </patternFill>
    </fill>
    <fill>
      <patternFill patternType="solid">
        <fgColor indexed="22"/>
        <bgColor indexed="9"/>
      </patternFill>
    </fill>
    <fill>
      <patternFill patternType="solid">
        <fgColor rgb="FFD9D9D9"/>
        <bgColor indexed="64"/>
      </patternFill>
    </fill>
    <fill>
      <patternFill patternType="solid">
        <fgColor theme="5" tint="0.39997558519241921"/>
        <bgColor indexed="64"/>
      </patternFill>
    </fill>
    <fill>
      <patternFill patternType="solid">
        <fgColor rgb="FFFFFFCC"/>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22"/>
      </left>
      <right style="hair">
        <color indexed="22"/>
      </right>
      <top style="hair">
        <color indexed="22"/>
      </top>
      <bottom style="hair">
        <color indexed="22"/>
      </bottom>
      <diagonal/>
    </border>
  </borders>
  <cellStyleXfs count="60">
    <xf numFmtId="0" fontId="0" fillId="0" borderId="0"/>
    <xf numFmtId="165" fontId="17" fillId="0" borderId="0" applyFont="0" applyFill="0" applyBorder="0" applyAlignment="0" applyProtection="0"/>
    <xf numFmtId="9" fontId="17" fillId="0" borderId="0" applyFont="0" applyFill="0" applyBorder="0" applyAlignment="0" applyProtection="0"/>
    <xf numFmtId="0" fontId="17" fillId="0" borderId="0"/>
    <xf numFmtId="3" fontId="17" fillId="0" borderId="0" applyFont="0" applyFill="0" applyBorder="0" applyAlignment="0" applyProtection="0"/>
    <xf numFmtId="164" fontId="16" fillId="0" borderId="0" applyFont="0" applyFill="0" applyBorder="0" applyAlignment="0" applyProtection="0"/>
    <xf numFmtId="0" fontId="16" fillId="0" borderId="0"/>
    <xf numFmtId="165" fontId="20" fillId="0" borderId="0" applyFont="0" applyFill="0" applyBorder="0" applyAlignment="0" applyProtection="0"/>
    <xf numFmtId="9" fontId="20" fillId="0" borderId="0" applyFont="0" applyFill="0" applyBorder="0" applyAlignment="0" applyProtection="0"/>
    <xf numFmtId="3" fontId="21" fillId="0" borderId="0"/>
    <xf numFmtId="38" fontId="22" fillId="0" borderId="0" applyFont="0" applyFill="0" applyBorder="0" applyAlignment="0" applyProtection="0"/>
    <xf numFmtId="40" fontId="22" fillId="0" borderId="0" applyFont="0" applyFill="0" applyBorder="0" applyAlignment="0" applyProtection="0"/>
    <xf numFmtId="167" fontId="23" fillId="4" borderId="5">
      <alignment horizontal="left"/>
    </xf>
    <xf numFmtId="0" fontId="24" fillId="0" borderId="10" applyNumberFormat="0" applyAlignment="0" applyProtection="0"/>
    <xf numFmtId="0" fontId="25" fillId="5" borderId="0" applyNumberFormat="0" applyAlignment="0" applyProtection="0"/>
    <xf numFmtId="0" fontId="26" fillId="0" borderId="10" applyNumberFormat="0" applyAlignment="0" applyProtection="0"/>
    <xf numFmtId="0" fontId="27" fillId="6" borderId="0" applyNumberFormat="0" applyAlignment="0" applyProtection="0"/>
    <xf numFmtId="0" fontId="19" fillId="7" borderId="0" applyNumberFormat="0" applyFont="0" applyBorder="0" applyProtection="0"/>
    <xf numFmtId="168" fontId="17" fillId="0" borderId="0" applyFont="0" applyFill="0" applyBorder="0" applyProtection="0"/>
    <xf numFmtId="0" fontId="22" fillId="0" borderId="0"/>
    <xf numFmtId="1" fontId="19" fillId="8" borderId="0" applyNumberFormat="0" applyFont="0" applyBorder="0" applyProtection="0">
      <alignment horizontal="left"/>
    </xf>
    <xf numFmtId="169" fontId="22" fillId="0" borderId="0" applyFont="0" applyFill="0" applyBorder="0" applyAlignment="0" applyProtection="0"/>
    <xf numFmtId="170" fontId="22" fillId="0" borderId="0" applyFont="0" applyFill="0" applyBorder="0" applyAlignment="0" applyProtection="0"/>
    <xf numFmtId="165" fontId="17" fillId="0" borderId="0" applyFont="0" applyFill="0" applyBorder="0" applyAlignment="0" applyProtection="0"/>
    <xf numFmtId="0" fontId="15" fillId="0" borderId="0"/>
    <xf numFmtId="0" fontId="15" fillId="0" borderId="0"/>
    <xf numFmtId="0" fontId="19" fillId="0" borderId="0"/>
    <xf numFmtId="0" fontId="15" fillId="0" borderId="0"/>
    <xf numFmtId="0" fontId="15" fillId="0" borderId="0"/>
    <xf numFmtId="0" fontId="15" fillId="0" borderId="0"/>
    <xf numFmtId="9" fontId="19" fillId="0" borderId="0" applyFont="0" applyFill="0" applyBorder="0" applyAlignment="0" applyProtection="0"/>
    <xf numFmtId="0" fontId="14" fillId="0" borderId="0"/>
    <xf numFmtId="0" fontId="13" fillId="0" borderId="0"/>
    <xf numFmtId="164" fontId="13" fillId="0" borderId="0" applyFont="0" applyFill="0" applyBorder="0" applyAlignment="0" applyProtection="0"/>
    <xf numFmtId="9" fontId="13" fillId="0" borderId="0" applyFont="0" applyFill="0" applyBorder="0" applyAlignment="0" applyProtection="0"/>
    <xf numFmtId="0" fontId="13" fillId="0" borderId="0"/>
    <xf numFmtId="164" fontId="17" fillId="0" borderId="0" applyFont="0" applyFill="0" applyBorder="0" applyAlignment="0" applyProtection="0"/>
    <xf numFmtId="164" fontId="12" fillId="0" borderId="0" applyFont="0" applyFill="0" applyBorder="0" applyAlignment="0" applyProtection="0"/>
    <xf numFmtId="0" fontId="12" fillId="0" borderId="0"/>
    <xf numFmtId="164" fontId="17" fillId="0" borderId="0" applyFont="0" applyFill="0" applyBorder="0" applyAlignment="0" applyProtection="0"/>
    <xf numFmtId="9" fontId="17" fillId="0" borderId="0" applyFont="0" applyFill="0" applyBorder="0" applyAlignment="0" applyProtection="0"/>
    <xf numFmtId="164" fontId="17"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0" fontId="11" fillId="0" borderId="0"/>
    <xf numFmtId="164"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1" fillId="0" borderId="0"/>
    <xf numFmtId="0" fontId="9" fillId="0" borderId="0"/>
    <xf numFmtId="0" fontId="8" fillId="0" borderId="0"/>
    <xf numFmtId="44" fontId="38" fillId="0" borderId="0" applyFont="0" applyFill="0" applyBorder="0" applyAlignment="0" applyProtection="0"/>
  </cellStyleXfs>
  <cellXfs count="127">
    <xf numFmtId="0" fontId="0" fillId="0" borderId="0" xfId="0"/>
    <xf numFmtId="0" fontId="17" fillId="0" borderId="0" xfId="0" applyFont="1" applyAlignment="1">
      <alignment wrapText="1"/>
    </xf>
    <xf numFmtId="0" fontId="0" fillId="0" borderId="0" xfId="0" applyAlignment="1">
      <alignment wrapText="1"/>
    </xf>
    <xf numFmtId="0" fontId="13" fillId="0" borderId="0" xfId="32"/>
    <xf numFmtId="0" fontId="13" fillId="0" borderId="0" xfId="32" applyAlignment="1">
      <alignment horizontal="right"/>
    </xf>
    <xf numFmtId="0" fontId="34" fillId="0" borderId="4" xfId="32" applyFont="1" applyBorder="1" applyAlignment="1">
      <alignment horizontal="left" vertical="center"/>
    </xf>
    <xf numFmtId="171" fontId="34" fillId="0" borderId="4" xfId="33" applyNumberFormat="1" applyFont="1" applyFill="1" applyBorder="1" applyAlignment="1">
      <alignment horizontal="center" vertical="center" wrapText="1"/>
    </xf>
    <xf numFmtId="171" fontId="34" fillId="3" borderId="4" xfId="33" applyNumberFormat="1" applyFont="1" applyFill="1" applyBorder="1" applyAlignment="1">
      <alignment horizontal="center" vertical="center" wrapText="1"/>
    </xf>
    <xf numFmtId="171" fontId="13" fillId="0" borderId="0" xfId="32" applyNumberFormat="1"/>
    <xf numFmtId="0" fontId="32" fillId="0" borderId="0" xfId="32" applyFont="1"/>
    <xf numFmtId="0" fontId="34" fillId="3" borderId="4" xfId="32" applyFont="1" applyFill="1" applyBorder="1" applyAlignment="1">
      <alignment horizontal="left" vertical="center"/>
    </xf>
    <xf numFmtId="9" fontId="34" fillId="3" borderId="4" xfId="34" applyFont="1" applyFill="1" applyBorder="1" applyAlignment="1">
      <alignment horizontal="center" vertical="center" wrapText="1"/>
    </xf>
    <xf numFmtId="0" fontId="13" fillId="0" borderId="0" xfId="35"/>
    <xf numFmtId="0" fontId="0" fillId="0" borderId="0" xfId="35" applyFont="1"/>
    <xf numFmtId="0" fontId="35" fillId="2" borderId="0" xfId="0" applyFont="1" applyFill="1" applyAlignment="1">
      <alignment vertical="top"/>
    </xf>
    <xf numFmtId="0" fontId="13" fillId="0" borderId="0" xfId="32" applyAlignment="1">
      <alignment horizontal="left"/>
    </xf>
    <xf numFmtId="0" fontId="10" fillId="0" borderId="0" xfId="35" applyFont="1"/>
    <xf numFmtId="0" fontId="17" fillId="0" borderId="0" xfId="35" applyFont="1"/>
    <xf numFmtId="0" fontId="4" fillId="0" borderId="0" xfId="32" applyFont="1" applyAlignment="1">
      <alignment horizontal="left"/>
    </xf>
    <xf numFmtId="0" fontId="34" fillId="2" borderId="4" xfId="32" applyFont="1" applyFill="1" applyBorder="1" applyAlignment="1">
      <alignment horizontal="left" vertical="center"/>
    </xf>
    <xf numFmtId="0" fontId="3" fillId="0" borderId="0" xfId="32" applyFont="1"/>
    <xf numFmtId="171" fontId="33" fillId="3" borderId="4" xfId="33" applyNumberFormat="1" applyFont="1" applyFill="1" applyBorder="1" applyAlignment="1">
      <alignment horizontal="center" vertical="center" wrapText="1"/>
    </xf>
    <xf numFmtId="0" fontId="34" fillId="0" borderId="4" xfId="32" applyFont="1" applyBorder="1" applyAlignment="1">
      <alignment horizontal="center" vertical="center" wrapText="1"/>
    </xf>
    <xf numFmtId="0" fontId="13" fillId="0" borderId="4" xfId="32" applyBorder="1" applyAlignment="1">
      <alignment horizontal="center"/>
    </xf>
    <xf numFmtId="0" fontId="34" fillId="3" borderId="4" xfId="32" applyFont="1" applyFill="1" applyBorder="1" applyAlignment="1">
      <alignment horizontal="center" vertical="center"/>
    </xf>
    <xf numFmtId="0" fontId="34" fillId="0" borderId="4" xfId="32" applyFont="1" applyBorder="1" applyAlignment="1">
      <alignment horizontal="center" vertical="center"/>
    </xf>
    <xf numFmtId="0" fontId="31" fillId="9" borderId="4" xfId="32" applyFont="1" applyFill="1" applyBorder="1" applyAlignment="1">
      <alignment horizontal="center" vertical="center"/>
    </xf>
    <xf numFmtId="9" fontId="31" fillId="0" borderId="4" xfId="32" applyNumberFormat="1" applyFont="1" applyBorder="1" applyAlignment="1">
      <alignment horizontal="center" vertical="center"/>
    </xf>
    <xf numFmtId="0" fontId="31" fillId="0" borderId="4" xfId="32" applyFont="1" applyBorder="1" applyAlignment="1">
      <alignment horizontal="center" vertical="center"/>
    </xf>
    <xf numFmtId="0" fontId="33" fillId="11" borderId="4" xfId="32" applyFont="1" applyFill="1" applyBorder="1" applyAlignment="1">
      <alignment horizontal="center" vertical="top" wrapText="1"/>
    </xf>
    <xf numFmtId="0" fontId="18" fillId="11" borderId="4" xfId="32" applyFont="1" applyFill="1" applyBorder="1" applyAlignment="1">
      <alignment horizontal="center" vertical="top"/>
    </xf>
    <xf numFmtId="0" fontId="18" fillId="11" borderId="4" xfId="32" applyFont="1" applyFill="1" applyBorder="1" applyAlignment="1">
      <alignment horizontal="center" vertical="top" wrapText="1"/>
    </xf>
    <xf numFmtId="0" fontId="33" fillId="11" borderId="4" xfId="32" applyFont="1" applyFill="1" applyBorder="1" applyAlignment="1">
      <alignment horizontal="left" vertical="top" wrapText="1"/>
    </xf>
    <xf numFmtId="0" fontId="13" fillId="3" borderId="4" xfId="32" applyFill="1" applyBorder="1" applyAlignment="1">
      <alignment horizontal="center"/>
    </xf>
    <xf numFmtId="0" fontId="13" fillId="0" borderId="6" xfId="32" applyBorder="1" applyAlignment="1">
      <alignment horizontal="center"/>
    </xf>
    <xf numFmtId="0" fontId="13" fillId="0" borderId="4" xfId="32" applyBorder="1" applyAlignment="1">
      <alignment horizontal="center" wrapText="1"/>
    </xf>
    <xf numFmtId="172" fontId="13" fillId="0" borderId="4" xfId="32" applyNumberFormat="1" applyBorder="1" applyAlignment="1">
      <alignment horizontal="center"/>
    </xf>
    <xf numFmtId="1" fontId="13" fillId="3" borderId="4" xfId="32" applyNumberFormat="1" applyFill="1" applyBorder="1" applyAlignment="1">
      <alignment horizontal="center"/>
    </xf>
    <xf numFmtId="0" fontId="3" fillId="0" borderId="4" xfId="32" applyFont="1" applyBorder="1" applyAlignment="1">
      <alignment horizontal="center"/>
    </xf>
    <xf numFmtId="44" fontId="0" fillId="3" borderId="4" xfId="59" applyFont="1" applyFill="1" applyBorder="1" applyAlignment="1">
      <alignment horizontal="center"/>
    </xf>
    <xf numFmtId="0" fontId="18" fillId="3" borderId="4" xfId="32" applyFont="1" applyFill="1" applyBorder="1" applyAlignment="1">
      <alignment horizontal="center"/>
    </xf>
    <xf numFmtId="171" fontId="33" fillId="0" borderId="4" xfId="33" applyNumberFormat="1" applyFont="1" applyFill="1" applyBorder="1" applyAlignment="1">
      <alignment horizontal="center" vertical="center" wrapText="1"/>
    </xf>
    <xf numFmtId="0" fontId="32" fillId="0" borderId="4" xfId="32" applyFont="1" applyBorder="1" applyAlignment="1">
      <alignment horizontal="center" vertical="center"/>
    </xf>
    <xf numFmtId="175" fontId="13" fillId="3" borderId="4" xfId="2" applyNumberFormat="1" applyFont="1" applyFill="1" applyBorder="1" applyAlignment="1">
      <alignment horizontal="center"/>
    </xf>
    <xf numFmtId="175" fontId="0" fillId="3" borderId="4" xfId="2" applyNumberFormat="1" applyFont="1" applyFill="1" applyBorder="1" applyAlignment="1">
      <alignment horizontal="center"/>
    </xf>
    <xf numFmtId="175" fontId="17" fillId="10" borderId="4" xfId="34" applyNumberFormat="1" applyFont="1" applyFill="1" applyBorder="1" applyAlignment="1">
      <alignment horizontal="center"/>
    </xf>
    <xf numFmtId="0" fontId="30" fillId="0" borderId="4" xfId="0" applyFont="1" applyBorder="1" applyAlignment="1">
      <alignment horizontal="left" vertical="top" wrapText="1"/>
    </xf>
    <xf numFmtId="173" fontId="34" fillId="0" borderId="4" xfId="1" applyNumberFormat="1" applyFont="1" applyFill="1" applyBorder="1" applyAlignment="1">
      <alignment horizontal="right" vertical="center" wrapText="1"/>
    </xf>
    <xf numFmtId="173" fontId="30" fillId="0" borderId="4" xfId="1" applyNumberFormat="1" applyFont="1" applyFill="1" applyBorder="1" applyAlignment="1">
      <alignment horizontal="right" vertical="center" wrapText="1"/>
    </xf>
    <xf numFmtId="0" fontId="2" fillId="0" borderId="0" xfId="35" applyFont="1"/>
    <xf numFmtId="0" fontId="2" fillId="0" borderId="4" xfId="32" applyFont="1" applyBorder="1" applyAlignment="1">
      <alignment horizontal="center"/>
    </xf>
    <xf numFmtId="175" fontId="34" fillId="3" borderId="4" xfId="2" applyNumberFormat="1" applyFont="1" applyFill="1" applyBorder="1" applyAlignment="1">
      <alignment horizontal="center" vertical="center" wrapText="1"/>
    </xf>
    <xf numFmtId="175" fontId="33" fillId="3" borderId="4" xfId="32" applyNumberFormat="1" applyFont="1" applyFill="1" applyBorder="1" applyAlignment="1">
      <alignment horizontal="center" vertical="center" wrapText="1"/>
    </xf>
    <xf numFmtId="175" fontId="34" fillId="3" borderId="4" xfId="34" applyNumberFormat="1" applyFont="1" applyFill="1" applyBorder="1" applyAlignment="1">
      <alignment horizontal="center" vertical="center" wrapText="1"/>
    </xf>
    <xf numFmtId="175" fontId="33" fillId="3" borderId="4" xfId="34" applyNumberFormat="1" applyFont="1" applyFill="1" applyBorder="1" applyAlignment="1">
      <alignment horizontal="center" vertical="center" wrapText="1"/>
    </xf>
    <xf numFmtId="0" fontId="33" fillId="11" borderId="1" xfId="32" applyFont="1" applyFill="1" applyBorder="1" applyAlignment="1">
      <alignment horizontal="left" vertical="center" wrapText="1"/>
    </xf>
    <xf numFmtId="0" fontId="33" fillId="11" borderId="2" xfId="32" applyFont="1" applyFill="1" applyBorder="1" applyAlignment="1">
      <alignment horizontal="left" vertical="center" wrapText="1"/>
    </xf>
    <xf numFmtId="0" fontId="33" fillId="11" borderId="3" xfId="32" applyFont="1" applyFill="1" applyBorder="1" applyAlignment="1">
      <alignment horizontal="left" vertical="center" wrapText="1"/>
    </xf>
    <xf numFmtId="0" fontId="3" fillId="0" borderId="4" xfId="32" applyFont="1" applyBorder="1" applyAlignment="1">
      <alignment horizontal="left"/>
    </xf>
    <xf numFmtId="0" fontId="7" fillId="0" borderId="4" xfId="32" applyFont="1" applyBorder="1" applyAlignment="1">
      <alignment horizontal="left"/>
    </xf>
    <xf numFmtId="0" fontId="13" fillId="0" borderId="1" xfId="32" applyBorder="1" applyAlignment="1">
      <alignment horizontal="left"/>
    </xf>
    <xf numFmtId="0" fontId="13" fillId="0" borderId="2" xfId="32" applyBorder="1" applyAlignment="1">
      <alignment horizontal="left"/>
    </xf>
    <xf numFmtId="0" fontId="13" fillId="0" borderId="3" xfId="32" applyBorder="1" applyAlignment="1">
      <alignment horizontal="left"/>
    </xf>
    <xf numFmtId="0" fontId="5" fillId="0" borderId="1" xfId="32" applyFont="1" applyBorder="1" applyAlignment="1">
      <alignment horizontal="left"/>
    </xf>
    <xf numFmtId="0" fontId="5" fillId="0" borderId="2" xfId="32" applyFont="1" applyBorder="1" applyAlignment="1">
      <alignment horizontal="left"/>
    </xf>
    <xf numFmtId="0" fontId="5" fillId="0" borderId="3" xfId="32" applyFont="1" applyBorder="1" applyAlignment="1">
      <alignment horizontal="left"/>
    </xf>
    <xf numFmtId="0" fontId="13" fillId="0" borderId="2" xfId="32" applyBorder="1" applyAlignment="1">
      <alignment horizontal="center"/>
    </xf>
    <xf numFmtId="0" fontId="3" fillId="0" borderId="1" xfId="32" applyFont="1" applyBorder="1" applyAlignment="1">
      <alignment horizontal="left"/>
    </xf>
    <xf numFmtId="0" fontId="3" fillId="0" borderId="2" xfId="32" applyFont="1" applyBorder="1" applyAlignment="1">
      <alignment horizontal="left"/>
    </xf>
    <xf numFmtId="0" fontId="3" fillId="0" borderId="3" xfId="32" applyFont="1" applyBorder="1" applyAlignment="1">
      <alignment horizontal="left"/>
    </xf>
    <xf numFmtId="0" fontId="34" fillId="3" borderId="4" xfId="32" applyFont="1" applyFill="1" applyBorder="1" applyAlignment="1">
      <alignment horizontal="left" vertical="center"/>
    </xf>
    <xf numFmtId="0" fontId="34" fillId="3" borderId="1" xfId="32" applyFont="1" applyFill="1" applyBorder="1" applyAlignment="1">
      <alignment horizontal="left" vertical="center"/>
    </xf>
    <xf numFmtId="0" fontId="34" fillId="3" borderId="2" xfId="32" applyFont="1" applyFill="1" applyBorder="1" applyAlignment="1">
      <alignment horizontal="left" vertical="center"/>
    </xf>
    <xf numFmtId="0" fontId="34" fillId="3" borderId="3" xfId="32" applyFont="1" applyFill="1" applyBorder="1" applyAlignment="1">
      <alignment horizontal="left" vertical="center"/>
    </xf>
    <xf numFmtId="0" fontId="33" fillId="11" borderId="4" xfId="32" applyFont="1" applyFill="1" applyBorder="1" applyAlignment="1">
      <alignment horizontal="left" vertical="center" wrapText="1"/>
    </xf>
    <xf numFmtId="0" fontId="33" fillId="11" borderId="1" xfId="32" applyFont="1" applyFill="1" applyBorder="1" applyAlignment="1">
      <alignment horizontal="left" vertical="top" wrapText="1"/>
    </xf>
    <xf numFmtId="0" fontId="33" fillId="11" borderId="2" xfId="32" applyFont="1" applyFill="1" applyBorder="1" applyAlignment="1">
      <alignment horizontal="left" vertical="top" wrapText="1"/>
    </xf>
    <xf numFmtId="0" fontId="33" fillId="11" borderId="3" xfId="32" applyFont="1" applyFill="1" applyBorder="1" applyAlignment="1">
      <alignment horizontal="left" vertical="top" wrapText="1"/>
    </xf>
    <xf numFmtId="0" fontId="33" fillId="3" borderId="4" xfId="32" applyFont="1" applyFill="1" applyBorder="1" applyAlignment="1">
      <alignment horizontal="left" vertical="center"/>
    </xf>
    <xf numFmtId="0" fontId="34" fillId="0" borderId="1" xfId="32" applyFont="1" applyBorder="1" applyAlignment="1">
      <alignment horizontal="left" vertical="center"/>
    </xf>
    <xf numFmtId="0" fontId="34" fillId="0" borderId="2" xfId="32" applyFont="1" applyBorder="1" applyAlignment="1">
      <alignment horizontal="left" vertical="center"/>
    </xf>
    <xf numFmtId="0" fontId="34" fillId="0" borderId="3" xfId="32" applyFont="1" applyBorder="1" applyAlignment="1">
      <alignment horizontal="left" vertical="center"/>
    </xf>
    <xf numFmtId="0" fontId="33" fillId="0" borderId="1" xfId="32" applyFont="1" applyBorder="1" applyAlignment="1">
      <alignment horizontal="left" vertical="center"/>
    </xf>
    <xf numFmtId="0" fontId="33" fillId="0" borderId="2" xfId="32" applyFont="1" applyBorder="1" applyAlignment="1">
      <alignment horizontal="left" vertical="center"/>
    </xf>
    <xf numFmtId="0" fontId="33" fillId="0" borderId="3" xfId="32" applyFont="1" applyBorder="1" applyAlignment="1">
      <alignment horizontal="left" vertical="center"/>
    </xf>
    <xf numFmtId="0" fontId="33" fillId="0" borderId="2" xfId="32" applyFont="1" applyBorder="1" applyAlignment="1">
      <alignment horizontal="center" vertical="center"/>
    </xf>
    <xf numFmtId="0" fontId="18" fillId="0" borderId="4" xfId="32" applyFont="1" applyBorder="1" applyAlignment="1">
      <alignment horizontal="left"/>
    </xf>
    <xf numFmtId="0" fontId="32" fillId="0" borderId="4" xfId="32" applyFont="1" applyBorder="1" applyAlignment="1">
      <alignment horizontal="left"/>
    </xf>
    <xf numFmtId="0" fontId="18" fillId="11" borderId="4" xfId="32" applyFont="1" applyFill="1" applyBorder="1" applyAlignment="1">
      <alignment horizontal="left" vertical="top" wrapText="1"/>
    </xf>
    <xf numFmtId="0" fontId="31" fillId="9" borderId="1" xfId="32" applyFont="1" applyFill="1" applyBorder="1" applyAlignment="1">
      <alignment horizontal="left" vertical="center"/>
    </xf>
    <xf numFmtId="0" fontId="31" fillId="9" borderId="2" xfId="32" applyFont="1" applyFill="1" applyBorder="1" applyAlignment="1">
      <alignment horizontal="left" vertical="center"/>
    </xf>
    <xf numFmtId="0" fontId="31" fillId="9" borderId="3" xfId="32" applyFont="1" applyFill="1" applyBorder="1" applyAlignment="1">
      <alignment horizontal="left" vertical="center"/>
    </xf>
    <xf numFmtId="0" fontId="39" fillId="11" borderId="1" xfId="32" applyFont="1" applyFill="1" applyBorder="1" applyAlignment="1">
      <alignment horizontal="left" vertical="center" wrapText="1"/>
    </xf>
    <xf numFmtId="0" fontId="39" fillId="11" borderId="2" xfId="32" applyFont="1" applyFill="1" applyBorder="1" applyAlignment="1">
      <alignment horizontal="left" vertical="center" wrapText="1"/>
    </xf>
    <xf numFmtId="0" fontId="39" fillId="11" borderId="3" xfId="32" applyFont="1" applyFill="1" applyBorder="1" applyAlignment="1">
      <alignment horizontal="left" vertical="center" wrapText="1"/>
    </xf>
    <xf numFmtId="0" fontId="2" fillId="0" borderId="1" xfId="32" applyFont="1" applyBorder="1" applyAlignment="1">
      <alignment horizontal="left"/>
    </xf>
    <xf numFmtId="0" fontId="2" fillId="0" borderId="2" xfId="32" applyFont="1" applyBorder="1" applyAlignment="1">
      <alignment horizontal="left"/>
    </xf>
    <xf numFmtId="0" fontId="2" fillId="0" borderId="3" xfId="32" applyFont="1" applyBorder="1" applyAlignment="1">
      <alignment horizontal="left"/>
    </xf>
    <xf numFmtId="0" fontId="3" fillId="0" borderId="5" xfId="32" applyFont="1" applyBorder="1" applyAlignment="1">
      <alignment horizontal="left" vertical="top" wrapText="1"/>
    </xf>
    <xf numFmtId="0" fontId="6" fillId="0" borderId="0" xfId="32" applyFont="1" applyAlignment="1">
      <alignment horizontal="left" vertical="top" wrapText="1"/>
    </xf>
    <xf numFmtId="0" fontId="13" fillId="0" borderId="0" xfId="32" applyAlignment="1">
      <alignment horizontal="left" vertical="top" wrapText="1"/>
    </xf>
    <xf numFmtId="9" fontId="3" fillId="0" borderId="1" xfId="32" applyNumberFormat="1" applyFont="1" applyBorder="1" applyAlignment="1">
      <alignment horizontal="left"/>
    </xf>
    <xf numFmtId="9" fontId="3" fillId="0" borderId="2" xfId="32" applyNumberFormat="1" applyFont="1" applyBorder="1" applyAlignment="1">
      <alignment horizontal="left"/>
    </xf>
    <xf numFmtId="9" fontId="3" fillId="0" borderId="3" xfId="32" applyNumberFormat="1" applyFont="1" applyBorder="1" applyAlignment="1">
      <alignment horizontal="left"/>
    </xf>
    <xf numFmtId="9" fontId="18" fillId="0" borderId="1" xfId="32" applyNumberFormat="1" applyFont="1" applyBorder="1" applyAlignment="1">
      <alignment horizontal="left"/>
    </xf>
    <xf numFmtId="9" fontId="18" fillId="0" borderId="2" xfId="32" applyNumberFormat="1" applyFont="1" applyBorder="1" applyAlignment="1">
      <alignment horizontal="left"/>
    </xf>
    <xf numFmtId="9" fontId="18" fillId="0" borderId="3" xfId="32" applyNumberFormat="1" applyFont="1" applyBorder="1" applyAlignment="1">
      <alignment horizontal="left"/>
    </xf>
    <xf numFmtId="0" fontId="3" fillId="0" borderId="8" xfId="32" applyFont="1" applyBorder="1" applyAlignment="1">
      <alignment horizontal="left" vertical="center"/>
    </xf>
    <xf numFmtId="0" fontId="3" fillId="0" borderId="7" xfId="32" applyFont="1" applyBorder="1" applyAlignment="1">
      <alignment horizontal="left" vertical="center"/>
    </xf>
    <xf numFmtId="0" fontId="3" fillId="0" borderId="9" xfId="32" applyFont="1" applyBorder="1" applyAlignment="1">
      <alignment horizontal="left" vertical="center"/>
    </xf>
    <xf numFmtId="171" fontId="34" fillId="3" borderId="4" xfId="59" applyNumberFormat="1" applyFont="1" applyFill="1" applyBorder="1" applyAlignment="1">
      <alignment horizontal="center" vertical="center" wrapText="1"/>
    </xf>
    <xf numFmtId="171" fontId="34" fillId="0" borderId="4" xfId="59" applyNumberFormat="1" applyFont="1" applyFill="1" applyBorder="1" applyAlignment="1">
      <alignment horizontal="center" vertical="center" wrapText="1"/>
    </xf>
    <xf numFmtId="171" fontId="33" fillId="3" borderId="4" xfId="59" applyNumberFormat="1" applyFont="1" applyFill="1" applyBorder="1" applyAlignment="1">
      <alignment horizontal="center" vertical="center" wrapText="1"/>
    </xf>
    <xf numFmtId="178" fontId="34" fillId="0" borderId="4" xfId="59" applyNumberFormat="1" applyFont="1" applyFill="1" applyBorder="1" applyAlignment="1">
      <alignment horizontal="center" vertical="center" wrapText="1"/>
    </xf>
    <xf numFmtId="178" fontId="34" fillId="3" borderId="4" xfId="59" applyNumberFormat="1" applyFont="1" applyFill="1" applyBorder="1" applyAlignment="1">
      <alignment horizontal="center" vertical="center" wrapText="1"/>
    </xf>
    <xf numFmtId="178" fontId="33" fillId="3" borderId="4" xfId="59" applyNumberFormat="1" applyFont="1" applyFill="1" applyBorder="1" applyAlignment="1">
      <alignment horizontal="center" vertical="center" wrapText="1"/>
    </xf>
    <xf numFmtId="0" fontId="1" fillId="2" borderId="4" xfId="32" applyFont="1" applyFill="1" applyBorder="1"/>
    <xf numFmtId="166" fontId="1" fillId="0" borderId="4" xfId="32" applyNumberFormat="1" applyFont="1" applyBorder="1" applyAlignment="1">
      <alignment horizontal="center" vertical="center"/>
    </xf>
    <xf numFmtId="171" fontId="40" fillId="0" borderId="4" xfId="49" applyNumberFormat="1" applyFont="1" applyFill="1" applyBorder="1" applyAlignment="1">
      <alignment horizontal="center" vertical="center" wrapText="1"/>
    </xf>
    <xf numFmtId="171" fontId="1" fillId="3" borderId="4" xfId="32" applyNumberFormat="1" applyFont="1" applyFill="1" applyBorder="1" applyAlignment="1">
      <alignment horizontal="center" vertical="center"/>
    </xf>
    <xf numFmtId="0" fontId="1" fillId="0" borderId="4" xfId="32" applyFont="1" applyBorder="1" applyAlignment="1">
      <alignment horizontal="center" vertical="center"/>
    </xf>
    <xf numFmtId="178" fontId="1" fillId="3" borderId="4" xfId="59" applyNumberFormat="1" applyFont="1" applyFill="1" applyBorder="1" applyAlignment="1">
      <alignment horizontal="center" vertical="center"/>
    </xf>
    <xf numFmtId="0" fontId="1" fillId="0" borderId="4" xfId="32" applyFont="1" applyBorder="1" applyAlignment="1">
      <alignment horizontal="left"/>
    </xf>
    <xf numFmtId="9" fontId="1" fillId="0" borderId="4" xfId="2" applyFont="1" applyBorder="1" applyAlignment="1">
      <alignment horizontal="center"/>
    </xf>
    <xf numFmtId="173" fontId="40" fillId="0" borderId="4" xfId="1" applyNumberFormat="1" applyFont="1" applyFill="1" applyBorder="1" applyAlignment="1">
      <alignment horizontal="center" vertical="center"/>
    </xf>
    <xf numFmtId="178" fontId="40" fillId="3" borderId="4" xfId="59" applyNumberFormat="1" applyFont="1" applyFill="1" applyBorder="1" applyAlignment="1">
      <alignment horizontal="center" vertical="center"/>
    </xf>
    <xf numFmtId="178" fontId="40" fillId="0" borderId="4" xfId="59" applyNumberFormat="1" applyFont="1" applyBorder="1" applyAlignment="1">
      <alignment horizontal="center" vertical="center"/>
    </xf>
  </cellXfs>
  <cellStyles count="60">
    <cellStyle name="Arreg" xfId="9" xr:uid="{00000000-0005-0000-0000-000000000000}"/>
    <cellStyle name="Comma 2" xfId="4" xr:uid="{00000000-0005-0000-0000-000002000000}"/>
    <cellStyle name="Comma 3" xfId="5" xr:uid="{00000000-0005-0000-0000-000003000000}"/>
    <cellStyle name="Comma 3 2" xfId="37" xr:uid="{00000000-0005-0000-0000-000004000000}"/>
    <cellStyle name="Comma 4" xfId="7" xr:uid="{00000000-0005-0000-0000-000005000000}"/>
    <cellStyle name="Comma 4 2" xfId="23" xr:uid="{00000000-0005-0000-0000-000006000000}"/>
    <cellStyle name="Comma 4 2 2" xfId="41" xr:uid="{00000000-0005-0000-0000-000007000000}"/>
    <cellStyle name="Comma 4 3" xfId="39" xr:uid="{00000000-0005-0000-0000-000008000000}"/>
    <cellStyle name="Comma 5" xfId="33" xr:uid="{00000000-0005-0000-0000-000009000000}"/>
    <cellStyle name="Comma 5 2" xfId="49" xr:uid="{00000000-0005-0000-0000-00000A000000}"/>
    <cellStyle name="Comma 5 2 2" xfId="54" xr:uid="{00000000-0005-0000-0000-00000B000000}"/>
    <cellStyle name="Comma 5 3" xfId="53" xr:uid="{00000000-0005-0000-0000-00000C000000}"/>
    <cellStyle name="Comma 6" xfId="36" xr:uid="{00000000-0005-0000-0000-00000D000000}"/>
    <cellStyle name="Dezimal [0]_Budget E" xfId="10" xr:uid="{00000000-0005-0000-0000-00000E000000}"/>
    <cellStyle name="Dezimal_Budget E" xfId="11" xr:uid="{00000000-0005-0000-0000-00000F000000}"/>
    <cellStyle name="fact" xfId="12" xr:uid="{00000000-0005-0000-0000-000010000000}"/>
    <cellStyle name="JCF-Detail" xfId="13" xr:uid="{00000000-0005-0000-0000-000012000000}"/>
    <cellStyle name="JCF-Titre" xfId="14" xr:uid="{00000000-0005-0000-0000-000013000000}"/>
    <cellStyle name="JCF-Titre colonne" xfId="15" xr:uid="{00000000-0005-0000-0000-000014000000}"/>
    <cellStyle name="JCF-Titre ligne" xfId="16" xr:uid="{00000000-0005-0000-0000-000015000000}"/>
    <cellStyle name="Komma" xfId="1" builtinId="3"/>
    <cellStyle name="ligne_detail" xfId="17" xr:uid="{00000000-0005-0000-0000-000016000000}"/>
    <cellStyle name="Manhours" xfId="18" xr:uid="{00000000-0005-0000-0000-000017000000}"/>
    <cellStyle name="Normal" xfId="0" builtinId="0"/>
    <cellStyle name="Normal 2" xfId="3" xr:uid="{00000000-0005-0000-0000-000019000000}"/>
    <cellStyle name="Normal 2 2" xfId="25" xr:uid="{00000000-0005-0000-0000-00001A000000}"/>
    <cellStyle name="Normal 2 2 2" xfId="43" xr:uid="{00000000-0005-0000-0000-00001B000000}"/>
    <cellStyle name="Normal 3" xfId="6" xr:uid="{00000000-0005-0000-0000-00001C000000}"/>
    <cellStyle name="Normal 3 2" xfId="38" xr:uid="{00000000-0005-0000-0000-00001D000000}"/>
    <cellStyle name="Normal 4" xfId="24" xr:uid="{00000000-0005-0000-0000-00001E000000}"/>
    <cellStyle name="Normal 4 2" xfId="26" xr:uid="{00000000-0005-0000-0000-00001F000000}"/>
    <cellStyle name="Normal 4 3" xfId="42" xr:uid="{00000000-0005-0000-0000-000020000000}"/>
    <cellStyle name="Normal 5" xfId="27" xr:uid="{00000000-0005-0000-0000-000021000000}"/>
    <cellStyle name="Normal 5 2" xfId="44" xr:uid="{00000000-0005-0000-0000-000022000000}"/>
    <cellStyle name="Normal 6" xfId="28" xr:uid="{00000000-0005-0000-0000-000023000000}"/>
    <cellStyle name="Normal 6 2" xfId="45" xr:uid="{00000000-0005-0000-0000-000024000000}"/>
    <cellStyle name="Normal 7" xfId="29" xr:uid="{00000000-0005-0000-0000-000025000000}"/>
    <cellStyle name="Normal 7 2" xfId="46" xr:uid="{00000000-0005-0000-0000-000026000000}"/>
    <cellStyle name="Normal 8" xfId="31" xr:uid="{00000000-0005-0000-0000-000027000000}"/>
    <cellStyle name="Normal 8 2" xfId="35" xr:uid="{00000000-0005-0000-0000-000028000000}"/>
    <cellStyle name="Normal 8 2 2" xfId="51" xr:uid="{00000000-0005-0000-0000-000029000000}"/>
    <cellStyle name="Normal 8 2 3" xfId="56" xr:uid="{00000000-0005-0000-0000-00002A000000}"/>
    <cellStyle name="Normal 8 2 4" xfId="57" xr:uid="{00000000-0005-0000-0000-00002B000000}"/>
    <cellStyle name="Normal 8 2 6" xfId="58" xr:uid="{00000000-0005-0000-0000-00002C000000}"/>
    <cellStyle name="Normal 8 3" xfId="47" xr:uid="{00000000-0005-0000-0000-00002D000000}"/>
    <cellStyle name="Normal 9" xfId="32" xr:uid="{00000000-0005-0000-0000-00002E000000}"/>
    <cellStyle name="Normal 9 2" xfId="48" xr:uid="{00000000-0005-0000-0000-00002F000000}"/>
    <cellStyle name="Normal 9 3" xfId="52" xr:uid="{00000000-0005-0000-0000-000030000000}"/>
    <cellStyle name="Percent 2" xfId="8" xr:uid="{00000000-0005-0000-0000-000032000000}"/>
    <cellStyle name="Percent 2 2" xfId="40" xr:uid="{00000000-0005-0000-0000-000033000000}"/>
    <cellStyle name="Percent 3" xfId="34" xr:uid="{00000000-0005-0000-0000-000034000000}"/>
    <cellStyle name="Percent 3 2" xfId="50" xr:uid="{00000000-0005-0000-0000-000035000000}"/>
    <cellStyle name="Percent 3 3" xfId="55" xr:uid="{00000000-0005-0000-0000-000036000000}"/>
    <cellStyle name="Prosent" xfId="2" builtinId="5"/>
    <cellStyle name="Prosent 2" xfId="30" xr:uid="{00000000-0005-0000-0000-000037000000}"/>
    <cellStyle name="Standard_Budget E" xfId="19" xr:uid="{00000000-0005-0000-0000-000038000000}"/>
    <cellStyle name="titre_col" xfId="20" xr:uid="{00000000-0005-0000-0000-000039000000}"/>
    <cellStyle name="Valuta" xfId="59" builtinId="4"/>
    <cellStyle name="Währung [0]_Budget E" xfId="21" xr:uid="{00000000-0005-0000-0000-00003A000000}"/>
    <cellStyle name="Währung_Budget E" xfId="22" xr:uid="{00000000-0005-0000-0000-00003B000000}"/>
  </cellStyles>
  <dxfs count="0"/>
  <tableStyles count="0" defaultTableStyle="TableStyleMedium9" defaultPivotStyle="PivotStyleLight16"/>
  <colors>
    <mruColors>
      <color rgb="FFFFFFCC"/>
      <color rgb="FFFFFF00"/>
      <color rgb="FFFFFF99"/>
      <color rgb="FF63BE7B"/>
      <color rgb="FF339933"/>
      <color rgb="FFF8696B"/>
      <color rgb="FF0000CC"/>
      <color rgb="FFFFCC00"/>
      <color rgb="FF66FF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400051</xdr:colOff>
      <xdr:row>26</xdr:row>
      <xdr:rowOff>76202</xdr:rowOff>
    </xdr:from>
    <xdr:to>
      <xdr:col>8</xdr:col>
      <xdr:colOff>238125</xdr:colOff>
      <xdr:row>48</xdr:row>
      <xdr:rowOff>142876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7553326" y="5410202"/>
          <a:ext cx="4257674" cy="4257674"/>
        </a:xfrm>
        <a:prstGeom prst="rect">
          <a:avLst/>
        </a:prstGeom>
      </xdr:spPr>
    </xdr:pic>
    <xdr:clientData/>
  </xdr:twoCellAnchor>
  <xdr:twoCellAnchor>
    <xdr:from>
      <xdr:col>0</xdr:col>
      <xdr:colOff>0</xdr:colOff>
      <xdr:row>26</xdr:row>
      <xdr:rowOff>47625</xdr:rowOff>
    </xdr:from>
    <xdr:to>
      <xdr:col>4</xdr:col>
      <xdr:colOff>333375</xdr:colOff>
      <xdr:row>48</xdr:row>
      <xdr:rowOff>76198</xdr:rowOff>
    </xdr:to>
    <xdr:sp macro="" textlink="">
      <xdr:nvSpPr>
        <xdr:cNvPr id="2" name="TextBox 1">
          <a:extLst>
            <a:ext uri="{FF2B5EF4-FFF2-40B4-BE49-F238E27FC236}">
              <a16:creationId xmlns:a16="http://schemas.microsoft.com/office/drawing/2014/main" id="{F2B321F7-98ED-476F-8635-6F875E7C2E29}"/>
            </a:ext>
          </a:extLst>
        </xdr:cNvPr>
        <xdr:cNvSpPr txBox="1"/>
      </xdr:nvSpPr>
      <xdr:spPr>
        <a:xfrm>
          <a:off x="0" y="5381625"/>
          <a:ext cx="7486650" cy="42195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t>SMB-definisjonen fra </a:t>
          </a:r>
          <a:r>
            <a:rPr lang="nb-NO" sz="1100" b="0" i="0" u="none" strike="noStrike" baseline="0">
              <a:solidFill>
                <a:schemeClr val="dk1"/>
              </a:solidFill>
              <a:latin typeface="+mn-lt"/>
              <a:ea typeface="+mn-ea"/>
              <a:cs typeface="+mn-cs"/>
            </a:rPr>
            <a:t>EØS-avtalens regler om offentlig støtte (FAD 2011)</a:t>
          </a:r>
        </a:p>
        <a:p>
          <a:r>
            <a:rPr lang="nb-NO" sz="1100" b="0" i="0" u="none" strike="noStrike" baseline="0">
              <a:solidFill>
                <a:schemeClr val="dk1"/>
              </a:solidFill>
              <a:latin typeface="+mn-lt"/>
              <a:ea typeface="+mn-ea"/>
              <a:cs typeface="+mn-cs"/>
            </a:rPr>
            <a:t>============================================================</a:t>
          </a:r>
          <a:endParaRPr lang="nb-NO" sz="1100"/>
        </a:p>
        <a:p>
          <a:r>
            <a:rPr lang="nb-NO" sz="1100"/>
            <a:t>ESAs retningslinjer om støtte til små og mellomstore bedrifter inneholder ingen materielle regler for støtte til SMB. Denne retningslinjen gir kun en definisjon av små og mellomstore bedrifter, som er likelydende som Kommisjonens definisjon, se ESAs retningslinjer, del III kapittelet «Aid to micro, small and medium-sized enterprises». Definisjonen av SMB følger også som vedlegg til det alminnelige gruppeunntaket.144 For å kunne anses som små eller mellomstore bedrifter må de aktuelle bedriftene oppfylle visse terskelverdier:</a:t>
          </a:r>
        </a:p>
        <a:p>
          <a:endParaRPr lang="nb-NO" sz="1100"/>
        </a:p>
        <a:p>
          <a:r>
            <a:rPr lang="nb-NO" sz="1100"/>
            <a:t>«Mellomstore bedrifter» er bedrifter som har:</a:t>
          </a:r>
        </a:p>
        <a:p>
          <a:r>
            <a:rPr lang="nb-NO" sz="1100"/>
            <a:t>• færre enn 250 ansatte, og</a:t>
          </a:r>
        </a:p>
        <a:p>
          <a:r>
            <a:rPr lang="nb-NO" sz="1100"/>
            <a:t>• årlig omsetning som ikke overstiger 50 millioner euro og/eller totalt balanseregnskap som ikke overstiger 43 millioner euro.</a:t>
          </a:r>
        </a:p>
        <a:p>
          <a:endParaRPr lang="nb-NO" sz="1100"/>
        </a:p>
        <a:p>
          <a:r>
            <a:rPr lang="nb-NO" sz="1100"/>
            <a:t>«Små bedrifter» er bedrifter som har:</a:t>
          </a:r>
        </a:p>
        <a:p>
          <a:r>
            <a:rPr lang="nb-NO" sz="1100"/>
            <a:t>• færre enn 50 ansatte/årsverk, og</a:t>
          </a:r>
        </a:p>
        <a:p>
          <a:r>
            <a:rPr lang="nb-NO" sz="1100"/>
            <a:t>• årlig omsetning og/eller balanseregnskap ikke overstiger 10 millioner euro</a:t>
          </a:r>
        </a:p>
        <a:p>
          <a:endParaRPr lang="nb-NO" sz="1100"/>
        </a:p>
        <a:p>
          <a:r>
            <a:rPr lang="nb-NO" sz="1100"/>
            <a:t>I tillegg må bedriften være «uavhengig». Dette innebærer at støttegiver må vurdere eventuelle forbindelser mellom bedriften og andre selskaper. Eksempler på at en bedrift er et uavhengig selskap er dersom:</a:t>
          </a:r>
        </a:p>
        <a:p>
          <a:r>
            <a:rPr lang="nb-NO" sz="1100"/>
            <a:t>• bedriften ikke har eiendeler i andre foretak, og ingen andre foretak har andeler i den samme bedriften, eller</a:t>
          </a:r>
        </a:p>
        <a:p>
          <a:r>
            <a:rPr lang="nb-NO" sz="1100"/>
            <a:t>• bedriften besitter mindre enn 25 % av kapitalen eller stemmerettighetene i et eller flere andre foretak, eller andre foretak eier mindre enn 25 % av kapitalen eller stemmerettighetene i bedriften.</a:t>
          </a:r>
        </a:p>
        <a:p>
          <a:endParaRPr lang="nb-NO" sz="1100"/>
        </a:p>
        <a:p>
          <a:r>
            <a:rPr lang="nb-NO" sz="1100"/>
            <a:t>Det er særlige regler for partnerbedrifter og tilknyttede bedrifter. For ytterligere informasjon vises til retningslinjene. Kommisjonen har forøvrig laget en slags modell som skal forklare SMB-definisjonen ved bruk av eksempler.145</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J26"/>
  <sheetViews>
    <sheetView tabSelected="1" workbookViewId="0">
      <selection activeCell="E10" sqref="E10"/>
    </sheetView>
  </sheetViews>
  <sheetFormatPr baseColWidth="10" defaultColWidth="9.140625" defaultRowHeight="15"/>
  <cols>
    <col min="1" max="1" width="63.140625" style="3" customWidth="1"/>
    <col min="2" max="2" width="6.7109375" style="3" customWidth="1"/>
    <col min="3" max="3" width="20.85546875" style="3" bestFit="1" customWidth="1"/>
    <col min="4" max="7" width="16.5703125" style="3" customWidth="1"/>
    <col min="8" max="8" width="16.5703125" style="15" customWidth="1"/>
    <col min="9" max="9" width="12.42578125" style="3" customWidth="1"/>
    <col min="10" max="16384" width="9.140625" style="3"/>
  </cols>
  <sheetData>
    <row r="1" spans="1:10" ht="30">
      <c r="A1" s="55" t="s">
        <v>149</v>
      </c>
      <c r="B1" s="56"/>
      <c r="C1" s="56"/>
      <c r="D1" s="56"/>
      <c r="E1" s="57"/>
      <c r="F1" s="29" t="s">
        <v>0</v>
      </c>
      <c r="G1" s="29" t="s">
        <v>1</v>
      </c>
      <c r="H1" s="29" t="s">
        <v>2</v>
      </c>
      <c r="J1" s="15"/>
    </row>
    <row r="2" spans="1:10">
      <c r="A2" s="60" t="s">
        <v>3</v>
      </c>
      <c r="B2" s="61"/>
      <c r="C2" s="61"/>
      <c r="D2" s="61"/>
      <c r="E2" s="62"/>
      <c r="F2" s="34">
        <v>50</v>
      </c>
      <c r="G2" s="34">
        <v>10</v>
      </c>
      <c r="H2" s="34">
        <v>10</v>
      </c>
      <c r="J2" s="15"/>
    </row>
    <row r="3" spans="1:10">
      <c r="A3" s="63" t="s">
        <v>141</v>
      </c>
      <c r="B3" s="64"/>
      <c r="C3" s="64"/>
      <c r="D3" s="64"/>
      <c r="E3" s="65"/>
      <c r="F3" s="23">
        <v>250</v>
      </c>
      <c r="G3" s="23">
        <v>50</v>
      </c>
      <c r="H3" s="23">
        <v>43</v>
      </c>
      <c r="J3" s="15"/>
    </row>
    <row r="4" spans="1:10">
      <c r="A4" s="63" t="s">
        <v>140</v>
      </c>
      <c r="B4" s="64"/>
      <c r="C4" s="64"/>
      <c r="D4" s="64"/>
      <c r="E4" s="65"/>
      <c r="F4" s="23" t="s">
        <v>4</v>
      </c>
      <c r="G4" s="35" t="s">
        <v>4</v>
      </c>
      <c r="H4" s="35" t="s">
        <v>4</v>
      </c>
      <c r="J4" s="15"/>
    </row>
    <row r="5" spans="1:10">
      <c r="A5" s="67" t="s">
        <v>144</v>
      </c>
      <c r="B5" s="68"/>
      <c r="C5" s="68"/>
      <c r="D5" s="68"/>
      <c r="E5" s="69"/>
      <c r="F5" s="36">
        <v>10.039999999999999</v>
      </c>
      <c r="G5" s="35" t="s">
        <v>5</v>
      </c>
      <c r="H5" s="35" t="s">
        <v>5</v>
      </c>
      <c r="I5" s="18"/>
      <c r="J5" s="15"/>
    </row>
    <row r="6" spans="1:10">
      <c r="A6" s="60" t="s">
        <v>3</v>
      </c>
      <c r="B6" s="61"/>
      <c r="C6" s="61"/>
      <c r="D6" s="61"/>
      <c r="E6" s="62"/>
      <c r="F6" s="23"/>
      <c r="G6" s="37">
        <f>G2*$F$5</f>
        <v>100.39999999999999</v>
      </c>
      <c r="H6" s="37">
        <f>H2*$F$5</f>
        <v>100.39999999999999</v>
      </c>
      <c r="J6" s="15"/>
    </row>
    <row r="7" spans="1:10">
      <c r="A7" s="63" t="s">
        <v>141</v>
      </c>
      <c r="B7" s="64"/>
      <c r="C7" s="64"/>
      <c r="D7" s="64"/>
      <c r="E7" s="65"/>
      <c r="F7" s="23"/>
      <c r="G7" s="37">
        <f>G3*$F$5</f>
        <v>501.99999999999994</v>
      </c>
      <c r="H7" s="37">
        <f>H3*$F$5</f>
        <v>431.71999999999997</v>
      </c>
      <c r="J7" s="15"/>
    </row>
    <row r="8" spans="1:10">
      <c r="A8" s="66"/>
      <c r="B8" s="66"/>
      <c r="C8" s="66"/>
      <c r="D8" s="66"/>
      <c r="E8" s="66"/>
      <c r="F8" s="66"/>
      <c r="G8" s="66"/>
      <c r="H8" s="66"/>
    </row>
    <row r="9" spans="1:10" ht="30">
      <c r="A9" s="32" t="s">
        <v>186</v>
      </c>
      <c r="B9" s="29" t="s">
        <v>6</v>
      </c>
      <c r="C9" s="29" t="s">
        <v>7</v>
      </c>
      <c r="D9" s="29" t="s">
        <v>0</v>
      </c>
      <c r="E9" s="29" t="s">
        <v>8</v>
      </c>
      <c r="F9" s="29" t="s">
        <v>191</v>
      </c>
      <c r="G9" s="29" t="s">
        <v>154</v>
      </c>
      <c r="H9" s="29" t="s">
        <v>153</v>
      </c>
    </row>
    <row r="10" spans="1:10">
      <c r="A10" s="19" t="s">
        <v>36</v>
      </c>
      <c r="B10" s="25"/>
      <c r="C10" s="25" t="s">
        <v>143</v>
      </c>
      <c r="D10" s="47"/>
      <c r="E10" s="48"/>
      <c r="F10" s="47"/>
      <c r="G10" s="6" t="s">
        <v>28</v>
      </c>
      <c r="H10" s="7" t="str">
        <f>IF(OR(D10&lt;=0,E10&lt;=0,F10&lt;=0),$A$4,IF(AND(D10&lt;$F$2,OR(E10&lt;$G$6,F10&lt;$H$6),G10="ja"),$A$2,IF(AND(D10&lt;$F$3,OR(E10&lt;$G$7,F10&lt;$H$7),G10="ja"),$A$3,$A$4)))</f>
        <v>Stor</v>
      </c>
    </row>
    <row r="11" spans="1:10">
      <c r="A11" s="5" t="s">
        <v>152</v>
      </c>
      <c r="B11" s="25"/>
      <c r="C11" s="25" t="s">
        <v>143</v>
      </c>
      <c r="D11" s="47"/>
      <c r="E11" s="48"/>
      <c r="F11" s="47"/>
      <c r="G11" s="6" t="s">
        <v>28</v>
      </c>
      <c r="H11" s="7" t="str">
        <f t="shared" ref="H11:H22" si="0">IF(OR(D11&lt;=0,E11&lt;=0,F11&lt;=0),$A$4,IF(AND(D11&lt;$F$2,OR(E11&lt;$G$6,F11&lt;$H$6),G11="ja"),$A$2,IF(AND(D11&lt;$F$3,OR(E11&lt;$G$7,F11&lt;$H$7),G11="ja"),$A$3,$A$4)))</f>
        <v>Stor</v>
      </c>
    </row>
    <row r="12" spans="1:10">
      <c r="A12" s="5" t="s">
        <v>152</v>
      </c>
      <c r="B12" s="25"/>
      <c r="C12" s="25" t="s">
        <v>143</v>
      </c>
      <c r="D12" s="47"/>
      <c r="E12" s="48"/>
      <c r="F12" s="47"/>
      <c r="G12" s="6" t="s">
        <v>28</v>
      </c>
      <c r="H12" s="7" t="str">
        <f t="shared" si="0"/>
        <v>Stor</v>
      </c>
    </row>
    <row r="13" spans="1:10">
      <c r="A13" s="5" t="s">
        <v>152</v>
      </c>
      <c r="B13" s="25"/>
      <c r="C13" s="25" t="s">
        <v>143</v>
      </c>
      <c r="D13" s="47"/>
      <c r="E13" s="48"/>
      <c r="F13" s="47"/>
      <c r="G13" s="6" t="s">
        <v>28</v>
      </c>
      <c r="H13" s="7" t="str">
        <f t="shared" si="0"/>
        <v>Stor</v>
      </c>
    </row>
    <row r="14" spans="1:10">
      <c r="A14" s="5" t="s">
        <v>152</v>
      </c>
      <c r="B14" s="25"/>
      <c r="C14" s="25" t="s">
        <v>143</v>
      </c>
      <c r="D14" s="47"/>
      <c r="E14" s="48"/>
      <c r="F14" s="47"/>
      <c r="G14" s="6" t="s">
        <v>28</v>
      </c>
      <c r="H14" s="7" t="str">
        <f t="shared" si="0"/>
        <v>Stor</v>
      </c>
    </row>
    <row r="15" spans="1:10">
      <c r="A15" s="5" t="s">
        <v>152</v>
      </c>
      <c r="B15" s="25"/>
      <c r="C15" s="25" t="s">
        <v>143</v>
      </c>
      <c r="D15" s="47"/>
      <c r="E15" s="48"/>
      <c r="F15" s="47"/>
      <c r="G15" s="6" t="s">
        <v>28</v>
      </c>
      <c r="H15" s="7" t="str">
        <f t="shared" si="0"/>
        <v>Stor</v>
      </c>
    </row>
    <row r="16" spans="1:10">
      <c r="A16" s="5" t="s">
        <v>152</v>
      </c>
      <c r="B16" s="25"/>
      <c r="C16" s="25" t="s">
        <v>143</v>
      </c>
      <c r="D16" s="47"/>
      <c r="E16" s="48"/>
      <c r="F16" s="47"/>
      <c r="G16" s="6" t="s">
        <v>28</v>
      </c>
      <c r="H16" s="7" t="str">
        <f t="shared" si="0"/>
        <v>Stor</v>
      </c>
    </row>
    <row r="17" spans="1:8">
      <c r="A17" s="5" t="s">
        <v>152</v>
      </c>
      <c r="B17" s="25"/>
      <c r="C17" s="25" t="s">
        <v>143</v>
      </c>
      <c r="D17" s="47"/>
      <c r="E17" s="48"/>
      <c r="F17" s="47"/>
      <c r="G17" s="6" t="s">
        <v>28</v>
      </c>
      <c r="H17" s="7" t="str">
        <f t="shared" si="0"/>
        <v>Stor</v>
      </c>
    </row>
    <row r="18" spans="1:8">
      <c r="A18" s="5" t="s">
        <v>152</v>
      </c>
      <c r="B18" s="25"/>
      <c r="C18" s="25" t="s">
        <v>143</v>
      </c>
      <c r="D18" s="47"/>
      <c r="E18" s="48"/>
      <c r="F18" s="47"/>
      <c r="G18" s="6" t="s">
        <v>28</v>
      </c>
      <c r="H18" s="7" t="str">
        <f t="shared" si="0"/>
        <v>Stor</v>
      </c>
    </row>
    <row r="19" spans="1:8">
      <c r="A19" s="5" t="s">
        <v>152</v>
      </c>
      <c r="B19" s="25"/>
      <c r="C19" s="25" t="s">
        <v>143</v>
      </c>
      <c r="D19" s="47"/>
      <c r="E19" s="48"/>
      <c r="F19" s="47"/>
      <c r="G19" s="6" t="s">
        <v>28</v>
      </c>
      <c r="H19" s="7" t="str">
        <f t="shared" si="0"/>
        <v>Stor</v>
      </c>
    </row>
    <row r="20" spans="1:8">
      <c r="A20" s="5" t="s">
        <v>152</v>
      </c>
      <c r="B20" s="25"/>
      <c r="C20" s="25" t="s">
        <v>143</v>
      </c>
      <c r="D20" s="47"/>
      <c r="E20" s="48"/>
      <c r="F20" s="47"/>
      <c r="G20" s="6" t="s">
        <v>28</v>
      </c>
      <c r="H20" s="7" t="str">
        <f t="shared" si="0"/>
        <v>Stor</v>
      </c>
    </row>
    <row r="21" spans="1:8">
      <c r="A21" s="5" t="s">
        <v>152</v>
      </c>
      <c r="B21" s="25"/>
      <c r="C21" s="25" t="s">
        <v>143</v>
      </c>
      <c r="D21" s="47"/>
      <c r="E21" s="48"/>
      <c r="F21" s="47"/>
      <c r="G21" s="6" t="s">
        <v>28</v>
      </c>
      <c r="H21" s="7" t="str">
        <f t="shared" si="0"/>
        <v>Stor</v>
      </c>
    </row>
    <row r="22" spans="1:8">
      <c r="A22" s="5" t="s">
        <v>152</v>
      </c>
      <c r="B22" s="25"/>
      <c r="C22" s="25" t="s">
        <v>143</v>
      </c>
      <c r="D22" s="47"/>
      <c r="E22" s="48"/>
      <c r="F22" s="47"/>
      <c r="G22" s="6" t="s">
        <v>28</v>
      </c>
      <c r="H22" s="7" t="str">
        <f t="shared" si="0"/>
        <v>Stor</v>
      </c>
    </row>
    <row r="23" spans="1:8">
      <c r="A23" s="58" t="s">
        <v>145</v>
      </c>
      <c r="B23" s="59"/>
      <c r="C23" s="59"/>
      <c r="D23" s="59"/>
      <c r="E23" s="59"/>
      <c r="F23" s="59"/>
      <c r="G23" s="59"/>
      <c r="H23" s="33">
        <f>COUNTIFS($A$10:$A$22,"*",$G$10:$G$22,"ja")</f>
        <v>0</v>
      </c>
    </row>
    <row r="24" spans="1:8">
      <c r="A24" s="58" t="s">
        <v>148</v>
      </c>
      <c r="B24" s="59"/>
      <c r="C24" s="59"/>
      <c r="D24" s="59"/>
      <c r="E24" s="59"/>
      <c r="F24" s="59"/>
      <c r="G24" s="59"/>
      <c r="H24" s="33">
        <f>COUNTIFS($A$10:$A$22,"*",$B$10:$B$22,"*",$B$10:$B$22,"&lt;&gt;NOR")</f>
        <v>0</v>
      </c>
    </row>
    <row r="25" spans="1:8">
      <c r="A25" s="58" t="s">
        <v>147</v>
      </c>
      <c r="B25" s="59"/>
      <c r="C25" s="59"/>
      <c r="D25" s="59"/>
      <c r="E25" s="59"/>
      <c r="F25" s="59"/>
      <c r="G25" s="59"/>
      <c r="H25" s="33">
        <f>COUNTIFS($A$11:$A$22,"*",$H$11:$H$22,"&lt;&gt;Stor")</f>
        <v>0</v>
      </c>
    </row>
    <row r="26" spans="1:8">
      <c r="A26" s="58" t="s">
        <v>146</v>
      </c>
      <c r="B26" s="59"/>
      <c r="C26" s="59"/>
      <c r="D26" s="59"/>
      <c r="E26" s="59"/>
      <c r="F26" s="59"/>
      <c r="G26" s="59"/>
      <c r="H26" s="33">
        <f>COUNTIFS($A$11:$A$22,"*",$C$11:$C$22,"=forskning")</f>
        <v>0</v>
      </c>
    </row>
  </sheetData>
  <mergeCells count="12">
    <mergeCell ref="A25:G25"/>
    <mergeCell ref="A26:G26"/>
    <mergeCell ref="A8:H8"/>
    <mergeCell ref="A4:E4"/>
    <mergeCell ref="A5:E5"/>
    <mergeCell ref="A6:E6"/>
    <mergeCell ref="A7:E7"/>
    <mergeCell ref="A1:E1"/>
    <mergeCell ref="A23:G23"/>
    <mergeCell ref="A2:E2"/>
    <mergeCell ref="A3:E3"/>
    <mergeCell ref="A24:G24"/>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2000000}">
          <x14:formula1>
            <xm:f>Koder!$C$1:$C$45</xm:f>
          </x14:formula1>
          <xm:sqref>B10:B22</xm:sqref>
        </x14:dataValidation>
        <x14:dataValidation type="list" allowBlank="1" showInputMessage="1" showErrorMessage="1" xr:uid="{0CDD1ABF-0633-4E4A-B79A-E8AAF1467F10}">
          <x14:formula1>
            <xm:f>Koder!$G$13:$G$14</xm:f>
          </x14:formula1>
          <xm:sqref>G10:G22</xm:sqref>
        </x14:dataValidation>
        <x14:dataValidation type="list" allowBlank="1" showInputMessage="1" showErrorMessage="1" xr:uid="{E160DAF3-AF80-46CA-BD5E-CC8987FAC4F4}">
          <x14:formula1>
            <xm:f>Koder!$G$25:$G$32</xm:f>
          </x14:formula1>
          <xm:sqref>C10:C22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O52"/>
  <sheetViews>
    <sheetView zoomScaleNormal="100" workbookViewId="0">
      <selection activeCell="G35" sqref="G35"/>
    </sheetView>
  </sheetViews>
  <sheetFormatPr baseColWidth="10" defaultColWidth="9.140625" defaultRowHeight="15"/>
  <cols>
    <col min="1" max="1" width="5.7109375" style="3" customWidth="1"/>
    <col min="2" max="2" width="54.140625" style="3" customWidth="1"/>
    <col min="3" max="3" width="6.7109375" style="4" customWidth="1"/>
    <col min="4" max="11" width="13.28515625" style="3" customWidth="1"/>
    <col min="12" max="19" width="9.140625" style="3"/>
    <col min="20" max="20" width="14" style="3" customWidth="1"/>
    <col min="21" max="16384" width="9.140625" style="3"/>
  </cols>
  <sheetData>
    <row r="1" spans="1:11" ht="48.75" customHeight="1">
      <c r="A1" s="74" t="s">
        <v>161</v>
      </c>
      <c r="B1" s="74"/>
      <c r="C1" s="74"/>
      <c r="D1" s="29" t="s">
        <v>183</v>
      </c>
      <c r="E1" s="29" t="s">
        <v>155</v>
      </c>
      <c r="F1" s="29" t="s">
        <v>156</v>
      </c>
      <c r="G1" s="29" t="s">
        <v>181</v>
      </c>
      <c r="H1" s="29" t="s">
        <v>157</v>
      </c>
      <c r="I1" s="29" t="s">
        <v>182</v>
      </c>
      <c r="J1" s="29" t="s">
        <v>158</v>
      </c>
      <c r="K1" s="29" t="s">
        <v>180</v>
      </c>
    </row>
    <row r="2" spans="1:11">
      <c r="A2" s="70" t="str">
        <f>Partnere!A10</f>
        <v>Søker</v>
      </c>
      <c r="B2" s="70"/>
      <c r="C2" s="70"/>
      <c r="D2" s="6"/>
      <c r="E2" s="6"/>
      <c r="F2" s="110">
        <f>D2*E2</f>
        <v>0</v>
      </c>
      <c r="G2" s="111"/>
      <c r="H2" s="111"/>
      <c r="I2" s="111"/>
      <c r="J2" s="110">
        <f>SUM(F2:I2)</f>
        <v>0</v>
      </c>
      <c r="K2" s="53">
        <f t="shared" ref="K2:K14" si="0">IF(ISERROR(1/$J$15),0,J2/$J$15)</f>
        <v>0</v>
      </c>
    </row>
    <row r="3" spans="1:11">
      <c r="A3" s="70" t="str">
        <f>Partnere!A11</f>
        <v>Partner</v>
      </c>
      <c r="B3" s="70"/>
      <c r="C3" s="70"/>
      <c r="D3" s="6"/>
      <c r="E3" s="6"/>
      <c r="F3" s="110">
        <f t="shared" ref="F3:F14" si="1">D3*E3</f>
        <v>0</v>
      </c>
      <c r="G3" s="111"/>
      <c r="H3" s="111"/>
      <c r="I3" s="111"/>
      <c r="J3" s="110">
        <f>SUM(F3:I3)</f>
        <v>0</v>
      </c>
      <c r="K3" s="53">
        <f t="shared" si="0"/>
        <v>0</v>
      </c>
    </row>
    <row r="4" spans="1:11">
      <c r="A4" s="70" t="str">
        <f>Partnere!A12</f>
        <v>Partner</v>
      </c>
      <c r="B4" s="70"/>
      <c r="C4" s="70"/>
      <c r="D4" s="6"/>
      <c r="E4" s="6"/>
      <c r="F4" s="110">
        <f t="shared" si="1"/>
        <v>0</v>
      </c>
      <c r="G4" s="111"/>
      <c r="H4" s="111"/>
      <c r="I4" s="111"/>
      <c r="J4" s="110">
        <f t="shared" ref="J4:J11" si="2">SUM(F4:I4)</f>
        <v>0</v>
      </c>
      <c r="K4" s="53">
        <f t="shared" si="0"/>
        <v>0</v>
      </c>
    </row>
    <row r="5" spans="1:11">
      <c r="A5" s="70" t="str">
        <f>Partnere!A13</f>
        <v>Partner</v>
      </c>
      <c r="B5" s="70"/>
      <c r="C5" s="70"/>
      <c r="D5" s="6"/>
      <c r="E5" s="6"/>
      <c r="F5" s="110">
        <f t="shared" si="1"/>
        <v>0</v>
      </c>
      <c r="G5" s="111"/>
      <c r="H5" s="111"/>
      <c r="I5" s="111"/>
      <c r="J5" s="110">
        <f t="shared" si="2"/>
        <v>0</v>
      </c>
      <c r="K5" s="53">
        <f t="shared" si="0"/>
        <v>0</v>
      </c>
    </row>
    <row r="6" spans="1:11">
      <c r="A6" s="70" t="str">
        <f>Partnere!A14</f>
        <v>Partner</v>
      </c>
      <c r="B6" s="70"/>
      <c r="C6" s="70"/>
      <c r="D6" s="6"/>
      <c r="E6" s="6"/>
      <c r="F6" s="110">
        <f t="shared" si="1"/>
        <v>0</v>
      </c>
      <c r="G6" s="111"/>
      <c r="H6" s="111"/>
      <c r="I6" s="111"/>
      <c r="J6" s="110">
        <f t="shared" si="2"/>
        <v>0</v>
      </c>
      <c r="K6" s="53">
        <f t="shared" si="0"/>
        <v>0</v>
      </c>
    </row>
    <row r="7" spans="1:11">
      <c r="A7" s="70" t="str">
        <f>Partnere!A15</f>
        <v>Partner</v>
      </c>
      <c r="B7" s="70"/>
      <c r="C7" s="70"/>
      <c r="D7" s="6"/>
      <c r="E7" s="6"/>
      <c r="F7" s="110">
        <f t="shared" si="1"/>
        <v>0</v>
      </c>
      <c r="G7" s="111"/>
      <c r="H7" s="111"/>
      <c r="I7" s="111"/>
      <c r="J7" s="110">
        <f t="shared" si="2"/>
        <v>0</v>
      </c>
      <c r="K7" s="53">
        <f t="shared" si="0"/>
        <v>0</v>
      </c>
    </row>
    <row r="8" spans="1:11">
      <c r="A8" s="70" t="str">
        <f>Partnere!A16</f>
        <v>Partner</v>
      </c>
      <c r="B8" s="70"/>
      <c r="C8" s="70"/>
      <c r="D8" s="6"/>
      <c r="E8" s="6"/>
      <c r="F8" s="110">
        <f t="shared" si="1"/>
        <v>0</v>
      </c>
      <c r="G8" s="111"/>
      <c r="H8" s="111"/>
      <c r="I8" s="111"/>
      <c r="J8" s="110">
        <f t="shared" si="2"/>
        <v>0</v>
      </c>
      <c r="K8" s="53">
        <f t="shared" si="0"/>
        <v>0</v>
      </c>
    </row>
    <row r="9" spans="1:11">
      <c r="A9" s="70" t="str">
        <f>Partnere!A17</f>
        <v>Partner</v>
      </c>
      <c r="B9" s="70"/>
      <c r="C9" s="70"/>
      <c r="D9" s="6"/>
      <c r="E9" s="6"/>
      <c r="F9" s="110">
        <f t="shared" si="1"/>
        <v>0</v>
      </c>
      <c r="G9" s="111"/>
      <c r="H9" s="111"/>
      <c r="I9" s="111"/>
      <c r="J9" s="110">
        <f t="shared" si="2"/>
        <v>0</v>
      </c>
      <c r="K9" s="53">
        <f t="shared" si="0"/>
        <v>0</v>
      </c>
    </row>
    <row r="10" spans="1:11">
      <c r="A10" s="70" t="str">
        <f>Partnere!A18</f>
        <v>Partner</v>
      </c>
      <c r="B10" s="70"/>
      <c r="C10" s="70"/>
      <c r="D10" s="6"/>
      <c r="E10" s="6"/>
      <c r="F10" s="110">
        <f t="shared" si="1"/>
        <v>0</v>
      </c>
      <c r="G10" s="111"/>
      <c r="H10" s="111"/>
      <c r="I10" s="111"/>
      <c r="J10" s="110">
        <f t="shared" si="2"/>
        <v>0</v>
      </c>
      <c r="K10" s="53">
        <f t="shared" si="0"/>
        <v>0</v>
      </c>
    </row>
    <row r="11" spans="1:11">
      <c r="A11" s="70" t="str">
        <f>Partnere!A19</f>
        <v>Partner</v>
      </c>
      <c r="B11" s="70"/>
      <c r="C11" s="70"/>
      <c r="D11" s="6"/>
      <c r="E11" s="6"/>
      <c r="F11" s="110">
        <f t="shared" si="1"/>
        <v>0</v>
      </c>
      <c r="G11" s="111"/>
      <c r="H11" s="111"/>
      <c r="I11" s="111"/>
      <c r="J11" s="110">
        <f t="shared" si="2"/>
        <v>0</v>
      </c>
      <c r="K11" s="53">
        <f t="shared" si="0"/>
        <v>0</v>
      </c>
    </row>
    <row r="12" spans="1:11">
      <c r="A12" s="70" t="str">
        <f>Partnere!A20</f>
        <v>Partner</v>
      </c>
      <c r="B12" s="70"/>
      <c r="C12" s="70"/>
      <c r="D12" s="6"/>
      <c r="E12" s="6"/>
      <c r="F12" s="110">
        <f t="shared" si="1"/>
        <v>0</v>
      </c>
      <c r="G12" s="111"/>
      <c r="H12" s="111"/>
      <c r="I12" s="111"/>
      <c r="J12" s="110">
        <f>SUM(F12:I12)</f>
        <v>0</v>
      </c>
      <c r="K12" s="53">
        <f t="shared" si="0"/>
        <v>0</v>
      </c>
    </row>
    <row r="13" spans="1:11">
      <c r="A13" s="70" t="str">
        <f>Partnere!A21</f>
        <v>Partner</v>
      </c>
      <c r="B13" s="70"/>
      <c r="C13" s="70"/>
      <c r="D13" s="6"/>
      <c r="E13" s="6"/>
      <c r="F13" s="110">
        <f t="shared" si="1"/>
        <v>0</v>
      </c>
      <c r="G13" s="111"/>
      <c r="H13" s="111"/>
      <c r="I13" s="111"/>
      <c r="J13" s="110">
        <f>SUM(F13:I13)</f>
        <v>0</v>
      </c>
      <c r="K13" s="53">
        <f t="shared" si="0"/>
        <v>0</v>
      </c>
    </row>
    <row r="14" spans="1:11">
      <c r="A14" s="70" t="str">
        <f>Partnere!A22</f>
        <v>Partner</v>
      </c>
      <c r="B14" s="70"/>
      <c r="C14" s="70"/>
      <c r="D14" s="6"/>
      <c r="E14" s="6"/>
      <c r="F14" s="110">
        <f t="shared" si="1"/>
        <v>0</v>
      </c>
      <c r="G14" s="111"/>
      <c r="H14" s="111"/>
      <c r="I14" s="111"/>
      <c r="J14" s="110">
        <f>SUM(F14:I14)</f>
        <v>0</v>
      </c>
      <c r="K14" s="53">
        <f t="shared" si="0"/>
        <v>0</v>
      </c>
    </row>
    <row r="15" spans="1:11">
      <c r="A15" s="78" t="s">
        <v>12</v>
      </c>
      <c r="B15" s="78"/>
      <c r="C15" s="78"/>
      <c r="D15" s="21">
        <f>SUM(D2:D14)</f>
        <v>0</v>
      </c>
      <c r="E15" s="41"/>
      <c r="F15" s="112">
        <f t="shared" ref="F15:K15" si="3">SUM(F2:F14)</f>
        <v>0</v>
      </c>
      <c r="G15" s="112">
        <f t="shared" si="3"/>
        <v>0</v>
      </c>
      <c r="H15" s="112">
        <f t="shared" si="3"/>
        <v>0</v>
      </c>
      <c r="I15" s="112">
        <f t="shared" si="3"/>
        <v>0</v>
      </c>
      <c r="J15" s="112">
        <f t="shared" si="3"/>
        <v>0</v>
      </c>
      <c r="K15" s="54">
        <f t="shared" si="3"/>
        <v>0</v>
      </c>
    </row>
    <row r="16" spans="1:11">
      <c r="A16" s="66"/>
      <c r="B16" s="66"/>
      <c r="C16" s="66"/>
      <c r="D16" s="66"/>
      <c r="E16" s="66"/>
      <c r="F16" s="66"/>
      <c r="G16" s="66"/>
      <c r="H16" s="66"/>
      <c r="I16" s="66"/>
      <c r="J16" s="66"/>
      <c r="K16" s="66"/>
    </row>
    <row r="17" spans="1:11" ht="45" customHeight="1">
      <c r="A17" s="75" t="s">
        <v>162</v>
      </c>
      <c r="B17" s="76"/>
      <c r="C17" s="76"/>
      <c r="D17" s="76"/>
      <c r="E17" s="77"/>
      <c r="F17" s="29" t="s">
        <v>137</v>
      </c>
      <c r="G17" s="29" t="s">
        <v>138</v>
      </c>
      <c r="H17" s="29" t="s">
        <v>159</v>
      </c>
      <c r="I17" s="29" t="s">
        <v>184</v>
      </c>
      <c r="J17" s="29" t="s">
        <v>179</v>
      </c>
      <c r="K17" s="29" t="s">
        <v>160</v>
      </c>
    </row>
    <row r="18" spans="1:11">
      <c r="A18" s="71" t="str">
        <f t="shared" ref="A18:A30" si="4">A2</f>
        <v>Søker</v>
      </c>
      <c r="B18" s="72"/>
      <c r="C18" s="72"/>
      <c r="D18" s="72"/>
      <c r="E18" s="73"/>
      <c r="F18" s="113"/>
      <c r="G18" s="113"/>
      <c r="H18" s="114">
        <f t="shared" ref="H18:H31" si="5">F18+G18</f>
        <v>0</v>
      </c>
      <c r="I18" s="51" t="str">
        <f t="shared" ref="I18:I31" si="6">IF(ISERROR(1/$H$32),"0",H18/$H$32)</f>
        <v>0</v>
      </c>
      <c r="J18" s="22"/>
      <c r="K18" s="114">
        <f t="shared" ref="K18:K30" si="7">J2-(F18+G18)</f>
        <v>0</v>
      </c>
    </row>
    <row r="19" spans="1:11">
      <c r="A19" s="71" t="str">
        <f t="shared" si="4"/>
        <v>Partner</v>
      </c>
      <c r="B19" s="72"/>
      <c r="C19" s="72"/>
      <c r="D19" s="72"/>
      <c r="E19" s="73"/>
      <c r="F19" s="113"/>
      <c r="G19" s="113"/>
      <c r="H19" s="114">
        <f t="shared" si="5"/>
        <v>0</v>
      </c>
      <c r="I19" s="51" t="str">
        <f t="shared" si="6"/>
        <v>0</v>
      </c>
      <c r="J19" s="22"/>
      <c r="K19" s="114">
        <f t="shared" si="7"/>
        <v>0</v>
      </c>
    </row>
    <row r="20" spans="1:11">
      <c r="A20" s="71" t="str">
        <f t="shared" si="4"/>
        <v>Partner</v>
      </c>
      <c r="B20" s="72"/>
      <c r="C20" s="72"/>
      <c r="D20" s="72"/>
      <c r="E20" s="73"/>
      <c r="F20" s="113"/>
      <c r="G20" s="113"/>
      <c r="H20" s="114">
        <f t="shared" ref="H20:H30" si="8">F20+G20</f>
        <v>0</v>
      </c>
      <c r="I20" s="51" t="str">
        <f t="shared" si="6"/>
        <v>0</v>
      </c>
      <c r="J20" s="22"/>
      <c r="K20" s="114">
        <f t="shared" si="7"/>
        <v>0</v>
      </c>
    </row>
    <row r="21" spans="1:11">
      <c r="A21" s="71" t="str">
        <f t="shared" si="4"/>
        <v>Partner</v>
      </c>
      <c r="B21" s="72"/>
      <c r="C21" s="72"/>
      <c r="D21" s="72"/>
      <c r="E21" s="73"/>
      <c r="F21" s="113"/>
      <c r="G21" s="113"/>
      <c r="H21" s="114">
        <f t="shared" si="8"/>
        <v>0</v>
      </c>
      <c r="I21" s="51" t="str">
        <f t="shared" si="6"/>
        <v>0</v>
      </c>
      <c r="J21" s="22"/>
      <c r="K21" s="114">
        <f t="shared" si="7"/>
        <v>0</v>
      </c>
    </row>
    <row r="22" spans="1:11">
      <c r="A22" s="71" t="str">
        <f t="shared" si="4"/>
        <v>Partner</v>
      </c>
      <c r="B22" s="72"/>
      <c r="C22" s="72"/>
      <c r="D22" s="72"/>
      <c r="E22" s="73"/>
      <c r="F22" s="113"/>
      <c r="G22" s="113"/>
      <c r="H22" s="114">
        <f t="shared" si="8"/>
        <v>0</v>
      </c>
      <c r="I22" s="51" t="str">
        <f t="shared" si="6"/>
        <v>0</v>
      </c>
      <c r="J22" s="22"/>
      <c r="K22" s="114">
        <f t="shared" si="7"/>
        <v>0</v>
      </c>
    </row>
    <row r="23" spans="1:11">
      <c r="A23" s="71" t="str">
        <f t="shared" si="4"/>
        <v>Partner</v>
      </c>
      <c r="B23" s="72"/>
      <c r="C23" s="72"/>
      <c r="D23" s="72"/>
      <c r="E23" s="73"/>
      <c r="F23" s="113"/>
      <c r="G23" s="113"/>
      <c r="H23" s="114">
        <f t="shared" si="8"/>
        <v>0</v>
      </c>
      <c r="I23" s="51" t="str">
        <f t="shared" si="6"/>
        <v>0</v>
      </c>
      <c r="J23" s="22"/>
      <c r="K23" s="114">
        <f t="shared" si="7"/>
        <v>0</v>
      </c>
    </row>
    <row r="24" spans="1:11">
      <c r="A24" s="71" t="str">
        <f t="shared" si="4"/>
        <v>Partner</v>
      </c>
      <c r="B24" s="72"/>
      <c r="C24" s="72"/>
      <c r="D24" s="72"/>
      <c r="E24" s="73"/>
      <c r="F24" s="113"/>
      <c r="G24" s="113"/>
      <c r="H24" s="114">
        <f t="shared" si="8"/>
        <v>0</v>
      </c>
      <c r="I24" s="51" t="str">
        <f t="shared" si="6"/>
        <v>0</v>
      </c>
      <c r="J24" s="22"/>
      <c r="K24" s="114">
        <f t="shared" si="7"/>
        <v>0</v>
      </c>
    </row>
    <row r="25" spans="1:11">
      <c r="A25" s="71" t="str">
        <f t="shared" si="4"/>
        <v>Partner</v>
      </c>
      <c r="B25" s="72"/>
      <c r="C25" s="72"/>
      <c r="D25" s="72"/>
      <c r="E25" s="73"/>
      <c r="F25" s="113"/>
      <c r="G25" s="113"/>
      <c r="H25" s="114">
        <f t="shared" si="8"/>
        <v>0</v>
      </c>
      <c r="I25" s="51" t="str">
        <f t="shared" si="6"/>
        <v>0</v>
      </c>
      <c r="J25" s="22"/>
      <c r="K25" s="114">
        <f t="shared" si="7"/>
        <v>0</v>
      </c>
    </row>
    <row r="26" spans="1:11">
      <c r="A26" s="71" t="str">
        <f t="shared" si="4"/>
        <v>Partner</v>
      </c>
      <c r="B26" s="72"/>
      <c r="C26" s="72"/>
      <c r="D26" s="72"/>
      <c r="E26" s="73"/>
      <c r="F26" s="113"/>
      <c r="G26" s="113"/>
      <c r="H26" s="114">
        <f t="shared" si="8"/>
        <v>0</v>
      </c>
      <c r="I26" s="51" t="str">
        <f t="shared" si="6"/>
        <v>0</v>
      </c>
      <c r="J26" s="22"/>
      <c r="K26" s="114">
        <f t="shared" si="7"/>
        <v>0</v>
      </c>
    </row>
    <row r="27" spans="1:11">
      <c r="A27" s="71" t="str">
        <f t="shared" si="4"/>
        <v>Partner</v>
      </c>
      <c r="B27" s="72"/>
      <c r="C27" s="72"/>
      <c r="D27" s="72"/>
      <c r="E27" s="73"/>
      <c r="F27" s="113"/>
      <c r="G27" s="113"/>
      <c r="H27" s="114">
        <f t="shared" si="8"/>
        <v>0</v>
      </c>
      <c r="I27" s="51" t="str">
        <f t="shared" si="6"/>
        <v>0</v>
      </c>
      <c r="J27" s="22"/>
      <c r="K27" s="114">
        <f t="shared" si="7"/>
        <v>0</v>
      </c>
    </row>
    <row r="28" spans="1:11">
      <c r="A28" s="71" t="str">
        <f t="shared" si="4"/>
        <v>Partner</v>
      </c>
      <c r="B28" s="72"/>
      <c r="C28" s="72"/>
      <c r="D28" s="72"/>
      <c r="E28" s="73"/>
      <c r="F28" s="113"/>
      <c r="G28" s="113"/>
      <c r="H28" s="114">
        <f t="shared" si="8"/>
        <v>0</v>
      </c>
      <c r="I28" s="51" t="str">
        <f t="shared" si="6"/>
        <v>0</v>
      </c>
      <c r="J28" s="22"/>
      <c r="K28" s="114">
        <f t="shared" si="7"/>
        <v>0</v>
      </c>
    </row>
    <row r="29" spans="1:11">
      <c r="A29" s="71" t="str">
        <f t="shared" si="4"/>
        <v>Partner</v>
      </c>
      <c r="B29" s="72"/>
      <c r="C29" s="72"/>
      <c r="D29" s="72"/>
      <c r="E29" s="73"/>
      <c r="F29" s="113"/>
      <c r="G29" s="113"/>
      <c r="H29" s="114">
        <f t="shared" si="8"/>
        <v>0</v>
      </c>
      <c r="I29" s="51" t="str">
        <f t="shared" si="6"/>
        <v>0</v>
      </c>
      <c r="J29" s="22"/>
      <c r="K29" s="114">
        <f t="shared" si="7"/>
        <v>0</v>
      </c>
    </row>
    <row r="30" spans="1:11">
      <c r="A30" s="71" t="str">
        <f t="shared" si="4"/>
        <v>Partner</v>
      </c>
      <c r="B30" s="72"/>
      <c r="C30" s="72"/>
      <c r="D30" s="72"/>
      <c r="E30" s="73"/>
      <c r="F30" s="113"/>
      <c r="G30" s="113"/>
      <c r="H30" s="114">
        <f t="shared" si="8"/>
        <v>0</v>
      </c>
      <c r="I30" s="51" t="str">
        <f t="shared" si="6"/>
        <v>0</v>
      </c>
      <c r="J30" s="22"/>
      <c r="K30" s="114">
        <f t="shared" si="7"/>
        <v>0</v>
      </c>
    </row>
    <row r="31" spans="1:11">
      <c r="A31" s="79" t="s">
        <v>30</v>
      </c>
      <c r="B31" s="80"/>
      <c r="C31" s="80"/>
      <c r="D31" s="80"/>
      <c r="E31" s="81"/>
      <c r="F31" s="114"/>
      <c r="G31" s="114">
        <f>J15-F32-SUM(G18:G30)</f>
        <v>0</v>
      </c>
      <c r="H31" s="114">
        <f t="shared" si="5"/>
        <v>0</v>
      </c>
      <c r="I31" s="51" t="str">
        <f t="shared" si="6"/>
        <v>0</v>
      </c>
      <c r="J31" s="22" t="s">
        <v>13</v>
      </c>
      <c r="K31" s="114">
        <f>-G31</f>
        <v>0</v>
      </c>
    </row>
    <row r="32" spans="1:11">
      <c r="A32" s="82" t="s">
        <v>12</v>
      </c>
      <c r="B32" s="83"/>
      <c r="C32" s="83"/>
      <c r="D32" s="83"/>
      <c r="E32" s="84"/>
      <c r="F32" s="115">
        <f>SUM(F18:F31)</f>
        <v>0</v>
      </c>
      <c r="G32" s="115">
        <f>SUM(G18:G31)</f>
        <v>0</v>
      </c>
      <c r="H32" s="115">
        <f>SUM(H18:H31)</f>
        <v>0</v>
      </c>
      <c r="I32" s="52" t="str">
        <f>IF(ISERROR(1/$H$32),"-",H32/$H$32)</f>
        <v>-</v>
      </c>
      <c r="J32" s="23"/>
      <c r="K32" s="115">
        <f>SUM(K18:K31)</f>
        <v>0</v>
      </c>
    </row>
    <row r="33" spans="1:15">
      <c r="A33" s="85"/>
      <c r="B33" s="85"/>
      <c r="C33" s="85"/>
      <c r="D33" s="85"/>
      <c r="E33" s="85"/>
      <c r="F33" s="85"/>
      <c r="G33" s="85"/>
      <c r="H33" s="85"/>
      <c r="I33" s="85"/>
      <c r="J33" s="85"/>
      <c r="K33" s="85"/>
    </row>
    <row r="34" spans="1:15" ht="48.75" customHeight="1">
      <c r="A34" s="88" t="s">
        <v>163</v>
      </c>
      <c r="B34" s="88"/>
      <c r="C34" s="30" t="s">
        <v>14</v>
      </c>
      <c r="D34" s="29" t="s">
        <v>183</v>
      </c>
      <c r="E34" s="29" t="s">
        <v>155</v>
      </c>
      <c r="F34" s="31" t="s">
        <v>15</v>
      </c>
      <c r="G34" s="31" t="s">
        <v>181</v>
      </c>
      <c r="H34" s="30" t="s">
        <v>11</v>
      </c>
      <c r="I34" s="31" t="s">
        <v>182</v>
      </c>
      <c r="J34" s="30" t="s">
        <v>12</v>
      </c>
      <c r="K34" s="31" t="s">
        <v>164</v>
      </c>
    </row>
    <row r="35" spans="1:15">
      <c r="A35" s="116">
        <v>1</v>
      </c>
      <c r="B35" s="116"/>
      <c r="C35" s="117"/>
      <c r="D35" s="118"/>
      <c r="E35" s="124"/>
      <c r="F35" s="125">
        <f>D35*E35</f>
        <v>0</v>
      </c>
      <c r="G35" s="126"/>
      <c r="H35" s="126"/>
      <c r="I35" s="126"/>
      <c r="J35" s="125">
        <f t="shared" ref="J35:J47" si="9">SUM(F35:I35)</f>
        <v>0</v>
      </c>
      <c r="K35" s="125">
        <f>J35*$I$31*(1-$K$50)</f>
        <v>0</v>
      </c>
    </row>
    <row r="36" spans="1:15">
      <c r="A36" s="116">
        <v>2</v>
      </c>
      <c r="B36" s="116"/>
      <c r="C36" s="117"/>
      <c r="D36" s="118"/>
      <c r="E36" s="124"/>
      <c r="F36" s="125">
        <f t="shared" ref="F36:F47" si="10">D36*E36</f>
        <v>0</v>
      </c>
      <c r="G36" s="126"/>
      <c r="H36" s="126"/>
      <c r="I36" s="126"/>
      <c r="J36" s="125">
        <f t="shared" ref="J36:J39" si="11">SUM(F36:I36)</f>
        <v>0</v>
      </c>
      <c r="K36" s="125">
        <f t="shared" ref="K36:K46" si="12">J36*$I$31*(1-$K$50)</f>
        <v>0</v>
      </c>
    </row>
    <row r="37" spans="1:15">
      <c r="A37" s="116">
        <v>3</v>
      </c>
      <c r="B37" s="116"/>
      <c r="C37" s="117"/>
      <c r="D37" s="118"/>
      <c r="E37" s="124"/>
      <c r="F37" s="125">
        <f t="shared" si="10"/>
        <v>0</v>
      </c>
      <c r="G37" s="126"/>
      <c r="H37" s="126"/>
      <c r="I37" s="126"/>
      <c r="J37" s="125">
        <f t="shared" si="11"/>
        <v>0</v>
      </c>
      <c r="K37" s="125">
        <f t="shared" si="12"/>
        <v>0</v>
      </c>
    </row>
    <row r="38" spans="1:15">
      <c r="A38" s="116">
        <v>4</v>
      </c>
      <c r="B38" s="116"/>
      <c r="C38" s="117"/>
      <c r="D38" s="118"/>
      <c r="E38" s="124"/>
      <c r="F38" s="125">
        <f t="shared" si="10"/>
        <v>0</v>
      </c>
      <c r="G38" s="126"/>
      <c r="H38" s="126"/>
      <c r="I38" s="126"/>
      <c r="J38" s="125">
        <f t="shared" si="11"/>
        <v>0</v>
      </c>
      <c r="K38" s="125">
        <f t="shared" si="12"/>
        <v>0</v>
      </c>
    </row>
    <row r="39" spans="1:15">
      <c r="A39" s="116">
        <v>5</v>
      </c>
      <c r="B39" s="116"/>
      <c r="C39" s="117"/>
      <c r="D39" s="118"/>
      <c r="E39" s="124"/>
      <c r="F39" s="125">
        <f t="shared" si="10"/>
        <v>0</v>
      </c>
      <c r="G39" s="126"/>
      <c r="H39" s="126"/>
      <c r="I39" s="126"/>
      <c r="J39" s="125">
        <f t="shared" si="11"/>
        <v>0</v>
      </c>
      <c r="K39" s="125">
        <f t="shared" si="12"/>
        <v>0</v>
      </c>
    </row>
    <row r="40" spans="1:15">
      <c r="A40" s="116">
        <v>6</v>
      </c>
      <c r="B40" s="116"/>
      <c r="C40" s="117"/>
      <c r="D40" s="118"/>
      <c r="E40" s="124"/>
      <c r="F40" s="125">
        <f t="shared" si="10"/>
        <v>0</v>
      </c>
      <c r="G40" s="126"/>
      <c r="H40" s="126"/>
      <c r="I40" s="126"/>
      <c r="J40" s="125">
        <f t="shared" ref="J40:J41" si="13">SUM(F40:I40)</f>
        <v>0</v>
      </c>
      <c r="K40" s="125">
        <f t="shared" si="12"/>
        <v>0</v>
      </c>
      <c r="O40" s="8"/>
    </row>
    <row r="41" spans="1:15">
      <c r="A41" s="116">
        <v>7</v>
      </c>
      <c r="B41" s="116"/>
      <c r="C41" s="117"/>
      <c r="D41" s="118"/>
      <c r="E41" s="124"/>
      <c r="F41" s="125">
        <f t="shared" si="10"/>
        <v>0</v>
      </c>
      <c r="G41" s="126"/>
      <c r="H41" s="126"/>
      <c r="I41" s="126"/>
      <c r="J41" s="125">
        <f t="shared" si="13"/>
        <v>0</v>
      </c>
      <c r="K41" s="125">
        <f t="shared" si="12"/>
        <v>0</v>
      </c>
    </row>
    <row r="42" spans="1:15">
      <c r="A42" s="116">
        <v>8</v>
      </c>
      <c r="B42" s="116"/>
      <c r="C42" s="117"/>
      <c r="D42" s="118"/>
      <c r="E42" s="124"/>
      <c r="F42" s="125">
        <f t="shared" si="10"/>
        <v>0</v>
      </c>
      <c r="G42" s="126"/>
      <c r="H42" s="126"/>
      <c r="I42" s="126"/>
      <c r="J42" s="125">
        <f t="shared" ref="J42" si="14">SUM(F42:I42)</f>
        <v>0</v>
      </c>
      <c r="K42" s="125">
        <f t="shared" si="12"/>
        <v>0</v>
      </c>
      <c r="O42" s="8"/>
    </row>
    <row r="43" spans="1:15">
      <c r="A43" s="116">
        <v>9</v>
      </c>
      <c r="B43" s="116"/>
      <c r="C43" s="117"/>
      <c r="D43" s="118"/>
      <c r="E43" s="124"/>
      <c r="F43" s="125">
        <f t="shared" si="10"/>
        <v>0</v>
      </c>
      <c r="G43" s="126"/>
      <c r="H43" s="126"/>
      <c r="I43" s="126"/>
      <c r="J43" s="125">
        <f t="shared" ref="J43" si="15">SUM(F43:I43)</f>
        <v>0</v>
      </c>
      <c r="K43" s="125">
        <f t="shared" si="12"/>
        <v>0</v>
      </c>
      <c r="O43" s="8"/>
    </row>
    <row r="44" spans="1:15">
      <c r="A44" s="116">
        <v>10</v>
      </c>
      <c r="B44" s="116"/>
      <c r="C44" s="117"/>
      <c r="D44" s="118"/>
      <c r="E44" s="124"/>
      <c r="F44" s="125">
        <f t="shared" si="10"/>
        <v>0</v>
      </c>
      <c r="G44" s="126"/>
      <c r="H44" s="126"/>
      <c r="I44" s="126"/>
      <c r="J44" s="125">
        <f t="shared" ref="J44:J46" si="16">SUM(F44:I44)</f>
        <v>0</v>
      </c>
      <c r="K44" s="125">
        <f t="shared" si="12"/>
        <v>0</v>
      </c>
      <c r="O44" s="8"/>
    </row>
    <row r="45" spans="1:15">
      <c r="A45" s="116">
        <v>11</v>
      </c>
      <c r="B45" s="116"/>
      <c r="C45" s="117"/>
      <c r="D45" s="118"/>
      <c r="E45" s="124"/>
      <c r="F45" s="125">
        <f t="shared" si="10"/>
        <v>0</v>
      </c>
      <c r="G45" s="126"/>
      <c r="H45" s="126"/>
      <c r="I45" s="126"/>
      <c r="J45" s="125">
        <f t="shared" si="16"/>
        <v>0</v>
      </c>
      <c r="K45" s="125">
        <f t="shared" si="12"/>
        <v>0</v>
      </c>
      <c r="O45" s="8"/>
    </row>
    <row r="46" spans="1:15">
      <c r="A46" s="116">
        <v>12</v>
      </c>
      <c r="B46" s="116"/>
      <c r="C46" s="117"/>
      <c r="D46" s="118"/>
      <c r="E46" s="124"/>
      <c r="F46" s="125">
        <f t="shared" si="10"/>
        <v>0</v>
      </c>
      <c r="G46" s="126"/>
      <c r="H46" s="126"/>
      <c r="I46" s="126"/>
      <c r="J46" s="125">
        <f t="shared" si="16"/>
        <v>0</v>
      </c>
      <c r="K46" s="125">
        <f t="shared" si="12"/>
        <v>0</v>
      </c>
      <c r="O46" s="8"/>
    </row>
    <row r="47" spans="1:15">
      <c r="A47" s="116">
        <v>13</v>
      </c>
      <c r="B47" s="116" t="s">
        <v>185</v>
      </c>
      <c r="C47" s="117"/>
      <c r="D47" s="118"/>
      <c r="E47" s="124"/>
      <c r="F47" s="125">
        <f t="shared" si="10"/>
        <v>0</v>
      </c>
      <c r="G47" s="126"/>
      <c r="H47" s="126"/>
      <c r="I47" s="126"/>
      <c r="J47" s="125">
        <f t="shared" si="9"/>
        <v>0</v>
      </c>
      <c r="K47" s="125">
        <f>J47*$I$31*(1-$K$50)+J48*$I$31*$K$50</f>
        <v>0</v>
      </c>
    </row>
    <row r="48" spans="1:15">
      <c r="A48" s="86" t="s">
        <v>12</v>
      </c>
      <c r="B48" s="86"/>
      <c r="C48" s="86"/>
      <c r="D48" s="119">
        <f>SUM(D35:D47)</f>
        <v>0</v>
      </c>
      <c r="E48" s="120"/>
      <c r="F48" s="121">
        <f t="shared" ref="F48:J48" si="17">SUM(F35:F47)</f>
        <v>0</v>
      </c>
      <c r="G48" s="121">
        <f t="shared" si="17"/>
        <v>0</v>
      </c>
      <c r="H48" s="121">
        <f t="shared" si="17"/>
        <v>0</v>
      </c>
      <c r="I48" s="121">
        <f t="shared" si="17"/>
        <v>0</v>
      </c>
      <c r="J48" s="121">
        <f t="shared" si="17"/>
        <v>0</v>
      </c>
      <c r="K48" s="125">
        <f t="shared" ref="K48" si="18">J48*$I$31*(1-K63)</f>
        <v>0</v>
      </c>
    </row>
    <row r="49" spans="1:14" s="9" customFormat="1">
      <c r="A49" s="87" t="s">
        <v>151</v>
      </c>
      <c r="B49" s="87"/>
      <c r="C49" s="87"/>
      <c r="D49" s="42" t="str">
        <f>IF(ROUND(D48-D15,0)=0,"OK","error")</f>
        <v>OK</v>
      </c>
      <c r="E49" s="42"/>
      <c r="F49" s="42" t="str">
        <f>IF(ROUND(F48-F15,0)=0,"OK","error")</f>
        <v>OK</v>
      </c>
      <c r="G49" s="42" t="str">
        <f>IF(ROUND(G48-G15,0)=0,"OK","error")</f>
        <v>OK</v>
      </c>
      <c r="H49" s="42" t="str">
        <f>IF(ROUND(H48-H15,0)=0,"OK","error")</f>
        <v>OK</v>
      </c>
      <c r="I49" s="42" t="str">
        <f>IF(ROUND(I48-I15,0)=0,"OK","error")</f>
        <v>OK</v>
      </c>
      <c r="J49" s="42" t="str">
        <f>IF(ROUND(J48-J15,0)=0,"OK","error")</f>
        <v>OK</v>
      </c>
      <c r="K49" s="42" t="str">
        <f>IF(ROUND(K48-H31,0)=0,"OK","error")</f>
        <v>OK</v>
      </c>
      <c r="M49" s="3"/>
      <c r="N49" s="3"/>
    </row>
    <row r="50" spans="1:14">
      <c r="A50" s="122" t="s">
        <v>178</v>
      </c>
      <c r="B50" s="122"/>
      <c r="C50" s="122"/>
      <c r="D50" s="122"/>
      <c r="E50" s="122"/>
      <c r="F50" s="122"/>
      <c r="G50" s="122"/>
      <c r="H50" s="122"/>
      <c r="I50" s="122"/>
      <c r="J50" s="122"/>
      <c r="K50" s="123">
        <v>0.1</v>
      </c>
    </row>
    <row r="52" spans="1:14">
      <c r="B52" s="20" t="s">
        <v>150</v>
      </c>
      <c r="F52" s="8"/>
    </row>
  </sheetData>
  <mergeCells count="37">
    <mergeCell ref="A31:E31"/>
    <mergeCell ref="A32:E32"/>
    <mergeCell ref="A50:J50"/>
    <mergeCell ref="A16:K16"/>
    <mergeCell ref="A33:K33"/>
    <mergeCell ref="A48:C48"/>
    <mergeCell ref="A49:C49"/>
    <mergeCell ref="A21:E21"/>
    <mergeCell ref="A22:E22"/>
    <mergeCell ref="A34:B34"/>
    <mergeCell ref="A30:E30"/>
    <mergeCell ref="A1:C1"/>
    <mergeCell ref="A17:E17"/>
    <mergeCell ref="A18:E18"/>
    <mergeCell ref="A19:E19"/>
    <mergeCell ref="A20:E20"/>
    <mergeCell ref="A13:C13"/>
    <mergeCell ref="A14:C14"/>
    <mergeCell ref="A15:C15"/>
    <mergeCell ref="A2:C2"/>
    <mergeCell ref="A3:C3"/>
    <mergeCell ref="A4:C4"/>
    <mergeCell ref="A5:C5"/>
    <mergeCell ref="A6:C6"/>
    <mergeCell ref="A7:C7"/>
    <mergeCell ref="A8:C8"/>
    <mergeCell ref="A9:C9"/>
    <mergeCell ref="A10:C10"/>
    <mergeCell ref="A11:C11"/>
    <mergeCell ref="A12:C12"/>
    <mergeCell ref="A28:E28"/>
    <mergeCell ref="A29:E29"/>
    <mergeCell ref="A23:E23"/>
    <mergeCell ref="A24:E24"/>
    <mergeCell ref="A25:E25"/>
    <mergeCell ref="A26:E26"/>
    <mergeCell ref="A27:E27"/>
  </mergeCells>
  <phoneticPr fontId="37" type="noConversion"/>
  <pageMargins left="0.70866141732283472" right="0.70866141732283472" top="0.74803149606299213" bottom="0.74803149606299213" header="0.31496062992125984" footer="0.31496062992125984"/>
  <pageSetup paperSize="9" scale="9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G40"/>
  <sheetViews>
    <sheetView workbookViewId="0">
      <selection activeCell="I31" sqref="I31"/>
    </sheetView>
  </sheetViews>
  <sheetFormatPr baseColWidth="10" defaultColWidth="9.140625" defaultRowHeight="15"/>
  <cols>
    <col min="1" max="1" width="75.140625" style="3" customWidth="1"/>
    <col min="2" max="6" width="19.28515625" style="3" customWidth="1"/>
    <col min="7" max="16384" width="9.140625" style="3"/>
  </cols>
  <sheetData>
    <row r="1" spans="1:6" ht="30" customHeight="1">
      <c r="A1" s="92" t="s">
        <v>167</v>
      </c>
      <c r="B1" s="93"/>
      <c r="C1" s="94"/>
      <c r="D1" s="26" t="str">
        <f>Partnere!A2</f>
        <v>Små</v>
      </c>
      <c r="E1" s="26" t="str">
        <f>Partnere!A3</f>
        <v>Mellomstor</v>
      </c>
      <c r="F1" s="26" t="str">
        <f>Partnere!A4</f>
        <v>Stor</v>
      </c>
    </row>
    <row r="2" spans="1:6">
      <c r="A2" s="89" t="s">
        <v>16</v>
      </c>
      <c r="B2" s="90"/>
      <c r="C2" s="91"/>
      <c r="D2" s="27">
        <v>1</v>
      </c>
      <c r="E2" s="27">
        <v>1</v>
      </c>
      <c r="F2" s="27">
        <v>1</v>
      </c>
    </row>
    <row r="3" spans="1:6">
      <c r="A3" s="89" t="s">
        <v>17</v>
      </c>
      <c r="B3" s="90"/>
      <c r="C3" s="91"/>
      <c r="D3" s="27">
        <v>0.7</v>
      </c>
      <c r="E3" s="27">
        <v>0.6</v>
      </c>
      <c r="F3" s="27">
        <v>0.5</v>
      </c>
    </row>
    <row r="4" spans="1:6">
      <c r="A4" s="89" t="s">
        <v>18</v>
      </c>
      <c r="B4" s="90"/>
      <c r="C4" s="91"/>
      <c r="D4" s="27">
        <v>0.8</v>
      </c>
      <c r="E4" s="27">
        <v>0.75</v>
      </c>
      <c r="F4" s="27">
        <v>0.65</v>
      </c>
    </row>
    <row r="5" spans="1:6">
      <c r="A5" s="89" t="s">
        <v>19</v>
      </c>
      <c r="B5" s="90"/>
      <c r="C5" s="91"/>
      <c r="D5" s="27">
        <v>0.45</v>
      </c>
      <c r="E5" s="27">
        <v>0.35</v>
      </c>
      <c r="F5" s="27">
        <v>0.25</v>
      </c>
    </row>
    <row r="6" spans="1:6">
      <c r="A6" s="89" t="s">
        <v>20</v>
      </c>
      <c r="B6" s="90"/>
      <c r="C6" s="91"/>
      <c r="D6" s="27">
        <v>0.6</v>
      </c>
      <c r="E6" s="27">
        <v>0.5</v>
      </c>
      <c r="F6" s="27">
        <v>0.4</v>
      </c>
    </row>
    <row r="7" spans="1:6">
      <c r="A7" s="89" t="s">
        <v>21</v>
      </c>
      <c r="B7" s="90"/>
      <c r="C7" s="91"/>
      <c r="D7" s="27">
        <v>0.7</v>
      </c>
      <c r="E7" s="27">
        <v>0.6</v>
      </c>
      <c r="F7" s="27">
        <v>0.5</v>
      </c>
    </row>
    <row r="8" spans="1:6">
      <c r="A8" s="89" t="s">
        <v>22</v>
      </c>
      <c r="B8" s="90"/>
      <c r="C8" s="91"/>
      <c r="D8" s="27">
        <v>0.5</v>
      </c>
      <c r="E8" s="27">
        <v>0.5</v>
      </c>
      <c r="F8" s="27">
        <v>0.5</v>
      </c>
    </row>
    <row r="9" spans="1:6">
      <c r="A9" s="89" t="s">
        <v>23</v>
      </c>
      <c r="B9" s="90"/>
      <c r="C9" s="91"/>
      <c r="D9" s="27">
        <v>0.5</v>
      </c>
      <c r="E9" s="27">
        <v>0.5</v>
      </c>
      <c r="F9" s="28"/>
    </row>
    <row r="10" spans="1:6">
      <c r="A10" s="89" t="s">
        <v>24</v>
      </c>
      <c r="B10" s="90"/>
      <c r="C10" s="91"/>
      <c r="D10" s="27">
        <v>0.5</v>
      </c>
      <c r="E10" s="27">
        <v>0.5</v>
      </c>
      <c r="F10" s="27">
        <v>0.15</v>
      </c>
    </row>
    <row r="11" spans="1:6">
      <c r="A11" s="89" t="s">
        <v>25</v>
      </c>
      <c r="B11" s="90"/>
      <c r="C11" s="91"/>
      <c r="D11" s="27">
        <v>0.5</v>
      </c>
      <c r="E11" s="27">
        <v>0.5</v>
      </c>
      <c r="F11" s="27">
        <v>0.5</v>
      </c>
    </row>
    <row r="12" spans="1:6">
      <c r="A12" s="66"/>
      <c r="B12" s="66"/>
      <c r="C12" s="66"/>
      <c r="D12" s="66"/>
      <c r="E12" s="66"/>
      <c r="F12" s="66"/>
    </row>
    <row r="13" spans="1:6" ht="30">
      <c r="A13" s="32" t="s">
        <v>165</v>
      </c>
      <c r="B13" s="29" t="s">
        <v>6</v>
      </c>
      <c r="C13" s="29" t="s">
        <v>7</v>
      </c>
      <c r="D13" s="29" t="s">
        <v>153</v>
      </c>
      <c r="E13" s="29" t="s">
        <v>166</v>
      </c>
      <c r="F13" s="29" t="s">
        <v>188</v>
      </c>
    </row>
    <row r="14" spans="1:6">
      <c r="A14" s="10" t="str">
        <f>Partnere!A10</f>
        <v>Søker</v>
      </c>
      <c r="B14" s="24">
        <f>Partnere!B10</f>
        <v>0</v>
      </c>
      <c r="C14" s="24" t="str">
        <f>Partnere!C10</f>
        <v>Ingen</v>
      </c>
      <c r="D14" s="7" t="str">
        <f>Partnere!H10</f>
        <v>Stor</v>
      </c>
      <c r="E14" s="23" t="s">
        <v>28</v>
      </c>
      <c r="F14" s="11">
        <f>'Budsjett, finans og leveranser'!K2</f>
        <v>0</v>
      </c>
    </row>
    <row r="15" spans="1:6">
      <c r="A15" s="10" t="str">
        <f>Partnere!A11</f>
        <v>Partner</v>
      </c>
      <c r="B15" s="24">
        <f>Partnere!B11</f>
        <v>0</v>
      </c>
      <c r="C15" s="24" t="str">
        <f>Partnere!C11</f>
        <v>Ingen</v>
      </c>
      <c r="D15" s="7" t="str">
        <f>Partnere!H11</f>
        <v>Stor</v>
      </c>
      <c r="E15" s="23" t="s">
        <v>28</v>
      </c>
      <c r="F15" s="11">
        <f>'Budsjett, finans og leveranser'!K3</f>
        <v>0</v>
      </c>
    </row>
    <row r="16" spans="1:6">
      <c r="A16" s="10" t="str">
        <f>Partnere!A12</f>
        <v>Partner</v>
      </c>
      <c r="B16" s="24">
        <f>Partnere!B12</f>
        <v>0</v>
      </c>
      <c r="C16" s="24" t="str">
        <f>Partnere!C12</f>
        <v>Ingen</v>
      </c>
      <c r="D16" s="7" t="str">
        <f>Partnere!H12</f>
        <v>Stor</v>
      </c>
      <c r="E16" s="23" t="s">
        <v>28</v>
      </c>
      <c r="F16" s="11">
        <f>'Budsjett, finans og leveranser'!K4</f>
        <v>0</v>
      </c>
    </row>
    <row r="17" spans="1:6">
      <c r="A17" s="10" t="str">
        <f>Partnere!A13</f>
        <v>Partner</v>
      </c>
      <c r="B17" s="24">
        <f>Partnere!B13</f>
        <v>0</v>
      </c>
      <c r="C17" s="24" t="str">
        <f>Partnere!C13</f>
        <v>Ingen</v>
      </c>
      <c r="D17" s="7" t="str">
        <f>Partnere!H13</f>
        <v>Stor</v>
      </c>
      <c r="E17" s="23" t="s">
        <v>28</v>
      </c>
      <c r="F17" s="11">
        <f>'Budsjett, finans og leveranser'!K5</f>
        <v>0</v>
      </c>
    </row>
    <row r="18" spans="1:6">
      <c r="A18" s="10" t="str">
        <f>Partnere!A14</f>
        <v>Partner</v>
      </c>
      <c r="B18" s="24">
        <f>Partnere!B14</f>
        <v>0</v>
      </c>
      <c r="C18" s="24" t="str">
        <f>Partnere!C14</f>
        <v>Ingen</v>
      </c>
      <c r="D18" s="7" t="str">
        <f>Partnere!H14</f>
        <v>Stor</v>
      </c>
      <c r="E18" s="23" t="s">
        <v>28</v>
      </c>
      <c r="F18" s="11">
        <f>'Budsjett, finans og leveranser'!K6</f>
        <v>0</v>
      </c>
    </row>
    <row r="19" spans="1:6">
      <c r="A19" s="10" t="str">
        <f>Partnere!A15</f>
        <v>Partner</v>
      </c>
      <c r="B19" s="24">
        <f>Partnere!B15</f>
        <v>0</v>
      </c>
      <c r="C19" s="24" t="str">
        <f>Partnere!C15</f>
        <v>Ingen</v>
      </c>
      <c r="D19" s="7" t="str">
        <f>Partnere!H15</f>
        <v>Stor</v>
      </c>
      <c r="E19" s="23" t="s">
        <v>28</v>
      </c>
      <c r="F19" s="11">
        <f>'Budsjett, finans og leveranser'!K7</f>
        <v>0</v>
      </c>
    </row>
    <row r="20" spans="1:6">
      <c r="A20" s="10" t="str">
        <f>Partnere!A16</f>
        <v>Partner</v>
      </c>
      <c r="B20" s="24">
        <f>Partnere!B16</f>
        <v>0</v>
      </c>
      <c r="C20" s="24" t="str">
        <f>Partnere!C16</f>
        <v>Ingen</v>
      </c>
      <c r="D20" s="7" t="str">
        <f>Partnere!H16</f>
        <v>Stor</v>
      </c>
      <c r="E20" s="23" t="s">
        <v>28</v>
      </c>
      <c r="F20" s="11">
        <f>'Budsjett, finans og leveranser'!K8</f>
        <v>0</v>
      </c>
    </row>
    <row r="21" spans="1:6">
      <c r="A21" s="10" t="str">
        <f>Partnere!A17</f>
        <v>Partner</v>
      </c>
      <c r="B21" s="24">
        <f>Partnere!B17</f>
        <v>0</v>
      </c>
      <c r="C21" s="24" t="str">
        <f>Partnere!C17</f>
        <v>Ingen</v>
      </c>
      <c r="D21" s="7" t="str">
        <f>Partnere!H17</f>
        <v>Stor</v>
      </c>
      <c r="E21" s="23" t="s">
        <v>28</v>
      </c>
      <c r="F21" s="11">
        <f>'Budsjett, finans og leveranser'!K9</f>
        <v>0</v>
      </c>
    </row>
    <row r="22" spans="1:6">
      <c r="A22" s="10" t="str">
        <f>Partnere!A18</f>
        <v>Partner</v>
      </c>
      <c r="B22" s="24">
        <f>Partnere!B18</f>
        <v>0</v>
      </c>
      <c r="C22" s="24" t="str">
        <f>Partnere!C18</f>
        <v>Ingen</v>
      </c>
      <c r="D22" s="7" t="str">
        <f>Partnere!H18</f>
        <v>Stor</v>
      </c>
      <c r="E22" s="23" t="s">
        <v>28</v>
      </c>
      <c r="F22" s="11">
        <f>'Budsjett, finans og leveranser'!K10</f>
        <v>0</v>
      </c>
    </row>
    <row r="23" spans="1:6">
      <c r="A23" s="10" t="str">
        <f>Partnere!A19</f>
        <v>Partner</v>
      </c>
      <c r="B23" s="24">
        <f>Partnere!B19</f>
        <v>0</v>
      </c>
      <c r="C23" s="24" t="str">
        <f>Partnere!C19</f>
        <v>Ingen</v>
      </c>
      <c r="D23" s="7" t="str">
        <f>Partnere!H19</f>
        <v>Stor</v>
      </c>
      <c r="E23" s="23" t="s">
        <v>28</v>
      </c>
      <c r="F23" s="11">
        <f>'Budsjett, finans og leveranser'!K11</f>
        <v>0</v>
      </c>
    </row>
    <row r="24" spans="1:6">
      <c r="A24" s="10" t="str">
        <f>Partnere!A20</f>
        <v>Partner</v>
      </c>
      <c r="B24" s="24">
        <f>Partnere!B20</f>
        <v>0</v>
      </c>
      <c r="C24" s="24" t="str">
        <f>Partnere!C20</f>
        <v>Ingen</v>
      </c>
      <c r="D24" s="7" t="str">
        <f>Partnere!H20</f>
        <v>Stor</v>
      </c>
      <c r="E24" s="23" t="s">
        <v>28</v>
      </c>
      <c r="F24" s="11">
        <f>'Budsjett, finans og leveranser'!K12</f>
        <v>0</v>
      </c>
    </row>
    <row r="25" spans="1:6">
      <c r="A25" s="10" t="str">
        <f>Partnere!A21</f>
        <v>Partner</v>
      </c>
      <c r="B25" s="24">
        <f>Partnere!B21</f>
        <v>0</v>
      </c>
      <c r="C25" s="24" t="str">
        <f>Partnere!C21</f>
        <v>Ingen</v>
      </c>
      <c r="D25" s="7" t="str">
        <f>Partnere!H21</f>
        <v>Stor</v>
      </c>
      <c r="E25" s="23" t="s">
        <v>28</v>
      </c>
      <c r="F25" s="11">
        <f>'Budsjett, finans og leveranser'!K13</f>
        <v>0</v>
      </c>
    </row>
    <row r="26" spans="1:6">
      <c r="A26" s="10" t="str">
        <f>Partnere!A22</f>
        <v>Partner</v>
      </c>
      <c r="B26" s="24">
        <f>Partnere!B22</f>
        <v>0</v>
      </c>
      <c r="C26" s="24" t="str">
        <f>Partnere!C22</f>
        <v>Ingen</v>
      </c>
      <c r="D26" s="7" t="str">
        <f>Partnere!H22</f>
        <v>Stor</v>
      </c>
      <c r="E26" s="23" t="s">
        <v>28</v>
      </c>
      <c r="F26" s="11">
        <f>'Budsjett, finans og leveranser'!K14</f>
        <v>0</v>
      </c>
    </row>
    <row r="27" spans="1:6">
      <c r="A27" s="107" t="s">
        <v>27</v>
      </c>
      <c r="B27" s="67" t="s">
        <v>168</v>
      </c>
      <c r="C27" s="68"/>
      <c r="D27" s="68"/>
      <c r="E27" s="69"/>
      <c r="F27" s="33" t="str">
        <f>IF(COUNTIFS($A$14:$A$26,"*",$E$14:$E$26,"ja")&gt;1,"ja","nei")</f>
        <v>nei</v>
      </c>
    </row>
    <row r="28" spans="1:6">
      <c r="A28" s="108"/>
      <c r="B28" s="67" t="s">
        <v>169</v>
      </c>
      <c r="C28" s="68"/>
      <c r="D28" s="68"/>
      <c r="E28" s="69"/>
      <c r="F28" s="33" t="str">
        <f>IF(COUNTIF('Budsjett, finans og leveranser'!$K$2:$K$14,"&gt;70%")&gt;0,"nei","ja")</f>
        <v>ja</v>
      </c>
    </row>
    <row r="29" spans="1:6">
      <c r="A29" s="109"/>
      <c r="B29" s="101" t="s">
        <v>170</v>
      </c>
      <c r="C29" s="102"/>
      <c r="D29" s="102"/>
      <c r="E29" s="103"/>
      <c r="F29" s="33" t="str">
        <f>IF(AND(Partnere!$H$10=Partnere!$A$4,Partnere!$H$24=0,Partnere!$H$25=0),"nei","ja")</f>
        <v>nei</v>
      </c>
    </row>
    <row r="30" spans="1:6">
      <c r="A30" s="104" t="s">
        <v>171</v>
      </c>
      <c r="B30" s="105"/>
      <c r="C30" s="105"/>
      <c r="D30" s="105"/>
      <c r="E30" s="106"/>
      <c r="F30" s="40" t="str">
        <f>IF((COUNTIF(F27:F29,"ja")=3),"ja","nei")</f>
        <v>nei</v>
      </c>
    </row>
    <row r="31" spans="1:6">
      <c r="A31" s="67" t="s">
        <v>142</v>
      </c>
      <c r="B31" s="68"/>
      <c r="C31" s="68"/>
      <c r="D31" s="68"/>
      <c r="E31" s="69"/>
      <c r="F31" s="33" t="str">
        <f>IF(Partnere!H26&gt;0,"ja","nei")</f>
        <v>nei</v>
      </c>
    </row>
    <row r="32" spans="1:6">
      <c r="A32" s="67" t="s">
        <v>172</v>
      </c>
      <c r="B32" s="68"/>
      <c r="C32" s="68"/>
      <c r="D32" s="68"/>
      <c r="E32" s="69"/>
      <c r="F32" s="50" t="s">
        <v>28</v>
      </c>
    </row>
    <row r="33" spans="1:7">
      <c r="A33" s="95" t="s">
        <v>187</v>
      </c>
      <c r="B33" s="68"/>
      <c r="C33" s="68"/>
      <c r="D33" s="68"/>
      <c r="E33" s="69"/>
      <c r="F33" s="38" t="s">
        <v>17</v>
      </c>
    </row>
    <row r="34" spans="1:7">
      <c r="A34" s="67" t="s">
        <v>173</v>
      </c>
      <c r="B34" s="68"/>
      <c r="C34" s="68"/>
      <c r="D34" s="68"/>
      <c r="E34" s="69"/>
      <c r="F34" s="43">
        <f>VLOOKUP(F33,$A$1:$F$11,_xlfn.XMATCH(Partnere!$H$10,$A$1:$F$1),FALSE)</f>
        <v>0.5</v>
      </c>
    </row>
    <row r="35" spans="1:7">
      <c r="A35" s="67" t="s">
        <v>174</v>
      </c>
      <c r="B35" s="68"/>
      <c r="C35" s="68"/>
      <c r="D35" s="68"/>
      <c r="E35" s="69"/>
      <c r="F35" s="44" t="str">
        <f>'Budsjett, finans og leveranser'!I31</f>
        <v>0</v>
      </c>
    </row>
    <row r="36" spans="1:7" ht="15.75">
      <c r="A36" s="95" t="s">
        <v>189</v>
      </c>
      <c r="B36" s="96"/>
      <c r="C36" s="96"/>
      <c r="D36" s="96"/>
      <c r="E36" s="97"/>
      <c r="F36" s="45" t="str">
        <f>F35</f>
        <v>0</v>
      </c>
      <c r="G36" s="14"/>
    </row>
    <row r="37" spans="1:7" ht="15.75">
      <c r="A37" s="95" t="s">
        <v>190</v>
      </c>
      <c r="B37" s="96"/>
      <c r="C37" s="96"/>
      <c r="D37" s="96"/>
      <c r="E37" s="97"/>
      <c r="F37" s="39">
        <f>F36*'Budsjett, finans og leveranser'!J15</f>
        <v>0</v>
      </c>
      <c r="G37" s="14"/>
    </row>
    <row r="38" spans="1:7" ht="84.75" customHeight="1">
      <c r="A38" s="98" t="s">
        <v>175</v>
      </c>
      <c r="B38" s="99"/>
      <c r="C38" s="99"/>
      <c r="D38" s="99"/>
      <c r="E38" s="99"/>
      <c r="F38" s="99"/>
    </row>
    <row r="39" spans="1:7" ht="142.5" customHeight="1">
      <c r="A39" s="98" t="s">
        <v>176</v>
      </c>
      <c r="B39" s="99"/>
      <c r="C39" s="99"/>
      <c r="D39" s="99"/>
      <c r="E39" s="99"/>
      <c r="F39" s="99"/>
    </row>
    <row r="40" spans="1:7" ht="70.5" customHeight="1">
      <c r="A40" s="98" t="s">
        <v>177</v>
      </c>
      <c r="B40" s="100"/>
      <c r="C40" s="100"/>
      <c r="D40" s="100"/>
      <c r="E40" s="100"/>
      <c r="F40" s="100"/>
    </row>
  </sheetData>
  <mergeCells count="27">
    <mergeCell ref="A12:F12"/>
    <mergeCell ref="A37:E37"/>
    <mergeCell ref="A38:F38"/>
    <mergeCell ref="A39:F39"/>
    <mergeCell ref="A40:F40"/>
    <mergeCell ref="A32:E32"/>
    <mergeCell ref="A34:E34"/>
    <mergeCell ref="A35:E35"/>
    <mergeCell ref="A36:E36"/>
    <mergeCell ref="A33:E33"/>
    <mergeCell ref="B27:E27"/>
    <mergeCell ref="B28:E28"/>
    <mergeCell ref="B29:E29"/>
    <mergeCell ref="A31:E31"/>
    <mergeCell ref="A30:E30"/>
    <mergeCell ref="A27:A29"/>
    <mergeCell ref="A1:C1"/>
    <mergeCell ref="A2:C2"/>
    <mergeCell ref="A3:C3"/>
    <mergeCell ref="A4:C4"/>
    <mergeCell ref="A5:C5"/>
    <mergeCell ref="A11:C11"/>
    <mergeCell ref="A6:C6"/>
    <mergeCell ref="A7:C7"/>
    <mergeCell ref="A8:C8"/>
    <mergeCell ref="A9:C9"/>
    <mergeCell ref="A10:C10"/>
  </mergeCells>
  <dataValidations count="1">
    <dataValidation type="list" allowBlank="1" showInputMessage="1" showErrorMessage="1" sqref="F33" xr:uid="{00000000-0002-0000-0600-000001000000}">
      <formula1>$A$2:$A$11</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Koder!$G$13:$G$14</xm:f>
          </x14:formula1>
          <xm:sqref>F32 E14:E26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
  <sheetViews>
    <sheetView workbookViewId="0"/>
  </sheetViews>
  <sheetFormatPr baseColWidth="10" defaultColWidth="9.140625" defaultRowHeight="12.75"/>
  <cols>
    <col min="1" max="1" width="118.85546875" customWidth="1"/>
  </cols>
  <sheetData>
    <row r="1" spans="1:1" ht="337.5" customHeight="1">
      <c r="A1" s="46" t="s">
        <v>193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45"/>
  <sheetViews>
    <sheetView workbookViewId="0">
      <selection activeCell="G15" sqref="G15"/>
    </sheetView>
  </sheetViews>
  <sheetFormatPr baseColWidth="10" defaultColWidth="9.140625" defaultRowHeight="15"/>
  <cols>
    <col min="1" max="1" width="4" style="12" customWidth="1"/>
    <col min="2" max="2" width="21.5703125" style="12" customWidth="1"/>
    <col min="3" max="5" width="9.140625" style="12"/>
    <col min="6" max="6" width="16.42578125" style="12" bestFit="1" customWidth="1"/>
    <col min="7" max="16384" width="9.140625" style="12"/>
  </cols>
  <sheetData>
    <row r="1" spans="2:9">
      <c r="B1" s="12" t="s">
        <v>37</v>
      </c>
      <c r="C1" s="12" t="s">
        <v>38</v>
      </c>
      <c r="F1" s="13"/>
      <c r="I1"/>
    </row>
    <row r="2" spans="2:9">
      <c r="B2" s="12" t="s">
        <v>39</v>
      </c>
      <c r="C2" s="12" t="s">
        <v>40</v>
      </c>
      <c r="D2" s="12" t="s">
        <v>41</v>
      </c>
      <c r="F2" s="13"/>
      <c r="I2"/>
    </row>
    <row r="3" spans="2:9">
      <c r="B3" s="12" t="s">
        <v>42</v>
      </c>
      <c r="C3" s="12" t="s">
        <v>43</v>
      </c>
      <c r="D3" s="12" t="s">
        <v>41</v>
      </c>
      <c r="I3"/>
    </row>
    <row r="4" spans="2:9">
      <c r="B4" s="12" t="s">
        <v>45</v>
      </c>
      <c r="C4" s="12" t="s">
        <v>46</v>
      </c>
      <c r="I4"/>
    </row>
    <row r="5" spans="2:9">
      <c r="B5" s="12" t="s">
        <v>47</v>
      </c>
      <c r="C5" s="12" t="s">
        <v>48</v>
      </c>
      <c r="F5" s="17"/>
      <c r="I5"/>
    </row>
    <row r="6" spans="2:9">
      <c r="B6" s="12" t="s">
        <v>49</v>
      </c>
      <c r="C6" s="12" t="s">
        <v>50</v>
      </c>
      <c r="I6"/>
    </row>
    <row r="7" spans="2:9">
      <c r="B7" s="12" t="s">
        <v>51</v>
      </c>
      <c r="C7" s="12" t="s">
        <v>52</v>
      </c>
      <c r="I7"/>
    </row>
    <row r="8" spans="2:9">
      <c r="B8" s="12" t="s">
        <v>54</v>
      </c>
      <c r="C8" s="12" t="s">
        <v>55</v>
      </c>
      <c r="I8"/>
    </row>
    <row r="9" spans="2:9">
      <c r="B9" s="12" t="s">
        <v>57</v>
      </c>
      <c r="C9" s="12" t="s">
        <v>58</v>
      </c>
      <c r="I9"/>
    </row>
    <row r="10" spans="2:9">
      <c r="B10" s="12" t="s">
        <v>60</v>
      </c>
      <c r="C10" s="12" t="s">
        <v>61</v>
      </c>
      <c r="I10"/>
    </row>
    <row r="11" spans="2:9">
      <c r="B11" s="12" t="s">
        <v>62</v>
      </c>
      <c r="C11" s="12" t="s">
        <v>63</v>
      </c>
      <c r="I11"/>
    </row>
    <row r="12" spans="2:9">
      <c r="B12" s="12" t="s">
        <v>64</v>
      </c>
      <c r="C12" s="12" t="s">
        <v>65</v>
      </c>
      <c r="F12" s="16" t="s">
        <v>136</v>
      </c>
      <c r="G12" s="16" t="s">
        <v>135</v>
      </c>
      <c r="I12"/>
    </row>
    <row r="13" spans="2:9">
      <c r="B13" s="12" t="s">
        <v>66</v>
      </c>
      <c r="C13" s="12" t="s">
        <v>67</v>
      </c>
      <c r="F13" s="12" t="s">
        <v>68</v>
      </c>
      <c r="G13" s="12" t="s">
        <v>26</v>
      </c>
      <c r="I13"/>
    </row>
    <row r="14" spans="2:9">
      <c r="B14" s="12" t="s">
        <v>69</v>
      </c>
      <c r="C14" s="12" t="s">
        <v>70</v>
      </c>
      <c r="G14" s="12" t="s">
        <v>28</v>
      </c>
    </row>
    <row r="15" spans="2:9">
      <c r="B15" s="12" t="s">
        <v>71</v>
      </c>
      <c r="C15" s="12" t="s">
        <v>72</v>
      </c>
      <c r="G15" s="49"/>
    </row>
    <row r="16" spans="2:9">
      <c r="B16" s="12" t="s">
        <v>73</v>
      </c>
      <c r="C16" s="12" t="s">
        <v>74</v>
      </c>
      <c r="F16" s="2" t="s">
        <v>31</v>
      </c>
      <c r="G16" s="1" t="s">
        <v>32</v>
      </c>
    </row>
    <row r="17" spans="2:7">
      <c r="B17" s="12" t="s">
        <v>75</v>
      </c>
      <c r="C17" s="12" t="s">
        <v>76</v>
      </c>
      <c r="F17" s="2" t="s">
        <v>33</v>
      </c>
      <c r="G17" s="1" t="s">
        <v>29</v>
      </c>
    </row>
    <row r="18" spans="2:7">
      <c r="B18" s="12" t="s">
        <v>77</v>
      </c>
      <c r="C18" s="12" t="s">
        <v>78</v>
      </c>
      <c r="F18" s="2" t="s">
        <v>79</v>
      </c>
      <c r="G18" s="1" t="s">
        <v>34</v>
      </c>
    </row>
    <row r="19" spans="2:7">
      <c r="B19" s="12" t="s">
        <v>80</v>
      </c>
      <c r="C19" s="12" t="s">
        <v>81</v>
      </c>
      <c r="F19" s="2"/>
      <c r="G19" s="1" t="s">
        <v>82</v>
      </c>
    </row>
    <row r="20" spans="2:7">
      <c r="B20" s="12" t="s">
        <v>83</v>
      </c>
      <c r="C20" s="12" t="s">
        <v>84</v>
      </c>
      <c r="F20" s="2"/>
      <c r="G20" s="2"/>
    </row>
    <row r="21" spans="2:7">
      <c r="B21" s="12" t="s">
        <v>85</v>
      </c>
      <c r="C21" s="12" t="s">
        <v>86</v>
      </c>
      <c r="F21" s="1" t="s">
        <v>35</v>
      </c>
      <c r="G21" s="2"/>
    </row>
    <row r="22" spans="2:7">
      <c r="B22" s="12" t="s">
        <v>87</v>
      </c>
      <c r="C22" s="12" t="s">
        <v>88</v>
      </c>
      <c r="F22" s="1" t="s">
        <v>89</v>
      </c>
      <c r="G22" s="2"/>
    </row>
    <row r="23" spans="2:7">
      <c r="B23" s="12" t="s">
        <v>90</v>
      </c>
      <c r="C23" s="12" t="s">
        <v>91</v>
      </c>
    </row>
    <row r="24" spans="2:7">
      <c r="B24" s="12" t="s">
        <v>92</v>
      </c>
      <c r="C24" s="12" t="s">
        <v>93</v>
      </c>
      <c r="G24" s="13"/>
    </row>
    <row r="25" spans="2:7">
      <c r="B25" s="12" t="s">
        <v>94</v>
      </c>
      <c r="C25" s="12" t="s">
        <v>95</v>
      </c>
      <c r="G25" s="13" t="s">
        <v>10</v>
      </c>
    </row>
    <row r="26" spans="2:7">
      <c r="B26" s="12" t="s">
        <v>96</v>
      </c>
      <c r="C26" s="12" t="s">
        <v>9</v>
      </c>
      <c r="G26" s="12" t="s">
        <v>44</v>
      </c>
    </row>
    <row r="27" spans="2:7">
      <c r="B27" s="12" t="s">
        <v>97</v>
      </c>
      <c r="C27" s="12" t="s">
        <v>98</v>
      </c>
      <c r="G27" s="12" t="s">
        <v>192</v>
      </c>
    </row>
    <row r="28" spans="2:7">
      <c r="B28" s="12" t="s">
        <v>99</v>
      </c>
      <c r="C28" s="12" t="s">
        <v>100</v>
      </c>
      <c r="G28" s="13" t="s">
        <v>139</v>
      </c>
    </row>
    <row r="29" spans="2:7">
      <c r="B29" s="12" t="s">
        <v>101</v>
      </c>
      <c r="C29" s="12" t="s">
        <v>102</v>
      </c>
      <c r="G29" s="12" t="s">
        <v>53</v>
      </c>
    </row>
    <row r="30" spans="2:7">
      <c r="B30" s="12" t="s">
        <v>103</v>
      </c>
      <c r="C30" s="12" t="s">
        <v>104</v>
      </c>
      <c r="G30" s="12" t="s">
        <v>56</v>
      </c>
    </row>
    <row r="31" spans="2:7">
      <c r="B31" s="12" t="s">
        <v>105</v>
      </c>
      <c r="C31" s="12" t="s">
        <v>106</v>
      </c>
      <c r="G31" s="12" t="s">
        <v>59</v>
      </c>
    </row>
    <row r="32" spans="2:7">
      <c r="B32" s="12" t="s">
        <v>107</v>
      </c>
      <c r="C32" s="12" t="s">
        <v>108</v>
      </c>
      <c r="G32" s="49" t="s">
        <v>143</v>
      </c>
    </row>
    <row r="33" spans="2:3">
      <c r="B33" s="12" t="s">
        <v>109</v>
      </c>
      <c r="C33" s="12" t="s">
        <v>110</v>
      </c>
    </row>
    <row r="34" spans="2:3">
      <c r="B34" s="12" t="s">
        <v>111</v>
      </c>
      <c r="C34" s="12" t="s">
        <v>112</v>
      </c>
    </row>
    <row r="35" spans="2:3">
      <c r="B35" s="12" t="s">
        <v>113</v>
      </c>
      <c r="C35" s="12" t="s">
        <v>114</v>
      </c>
    </row>
    <row r="36" spans="2:3">
      <c r="B36" s="12" t="s">
        <v>115</v>
      </c>
      <c r="C36" s="12" t="s">
        <v>116</v>
      </c>
    </row>
    <row r="37" spans="2:3">
      <c r="B37" s="12" t="s">
        <v>117</v>
      </c>
      <c r="C37" s="12" t="s">
        <v>118</v>
      </c>
    </row>
    <row r="38" spans="2:3">
      <c r="B38" s="12" t="s">
        <v>119</v>
      </c>
      <c r="C38" s="12" t="s">
        <v>120</v>
      </c>
    </row>
    <row r="39" spans="2:3">
      <c r="B39" s="12" t="s">
        <v>121</v>
      </c>
      <c r="C39" s="12" t="s">
        <v>122</v>
      </c>
    </row>
    <row r="40" spans="2:3">
      <c r="B40" s="12" t="s">
        <v>123</v>
      </c>
      <c r="C40" s="12" t="s">
        <v>124</v>
      </c>
    </row>
    <row r="41" spans="2:3">
      <c r="B41" s="12" t="s">
        <v>125</v>
      </c>
      <c r="C41" s="12" t="s">
        <v>126</v>
      </c>
    </row>
    <row r="42" spans="2:3">
      <c r="B42" s="12" t="s">
        <v>127</v>
      </c>
      <c r="C42" s="12" t="s">
        <v>128</v>
      </c>
    </row>
    <row r="43" spans="2:3">
      <c r="B43" s="13" t="s">
        <v>129</v>
      </c>
      <c r="C43" s="12" t="s">
        <v>130</v>
      </c>
    </row>
    <row r="44" spans="2:3">
      <c r="B44" s="12" t="s">
        <v>131</v>
      </c>
      <c r="C44" s="12" t="s">
        <v>132</v>
      </c>
    </row>
    <row r="45" spans="2:3">
      <c r="B45" s="13" t="s">
        <v>133</v>
      </c>
      <c r="C45" s="13" t="s">
        <v>134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ublishingExpirationDate xmlns="http://schemas.microsoft.com/sharepoint/v3" xsi:nil="true"/>
    <PublishingStartDate xmlns="http://schemas.microsoft.com/sharepoint/v3" xsi:nil="true"/>
    <TaxCatchAll xmlns="0bfe662e-0a28-4e32-af72-928f69768f33">
      <Value>53</Value>
      <Value>16</Value>
      <Value>1</Value>
      <Value>7</Value>
    </TaxCatchAll>
    <Eier xmlns="87a5baee-0cff-4f6e-9c83-0439f4212526" xsi:nil="true"/>
    <_Godkjent_x0020_av_ xmlns="0bfe662e-0a28-4e32-af72-928f69768f33">
      <UserInfo>
        <DisplayName/>
        <AccountId xsi:nil="true"/>
        <AccountType/>
      </UserInfo>
    </_Godkjent_x0020_av_>
    <_Godkjent_ xmlns="0bfe662e-0a28-4e32-af72-928f69768f33" xsi:nil="true"/>
    <WebSakIkon xmlns="87a5baee-0cff-4f6e-9c83-0439f4212526">
      <Url xsi:nil="true"/>
      <Description xsi:nil="true"/>
    </WebSakIkon>
    <HearingLink xmlns="0bfe662e-0a28-4e32-af72-928f69768f33" xsi:nil="true"/>
    <ApprovalStatus xmlns="0bfe662e-0a28-4e32-af72-928f69768f33" xsi:nil="true"/>
    <HearingStatus xmlns="0bfe662e-0a28-4e32-af72-928f69768f33" xsi:nil="true"/>
    <Autoarkiver xmlns="0bfe662e-0a28-4e32-af72-928f69768f33" xsi:nil="true"/>
    <Redigert_x0020_Av xmlns="0bfe662e-0a28-4e32-af72-928f69768f33">
      <UserInfo>
        <DisplayName/>
        <AccountId xsi:nil="true"/>
        <AccountType/>
      </UserInfo>
    </Redigert_x0020_Av>
    <Dokumentnr. xmlns="0bfe662e-0a28-4e32-af72-928f69768f33" xsi:nil="true"/>
    <lcf76f155ced4ddcb4097134ff3c332f xmlns="87a5baee-0cff-4f6e-9c83-0439f4212526">
      <Terms xmlns="http://schemas.microsoft.com/office/infopath/2007/PartnerControls"/>
    </lcf76f155ced4ddcb4097134ff3c332f>
    <SPFxDocumasterStatus xmlns="0bfe662e-0a28-4e32-af72-928f69768f33" xsi:nil="true"/>
    <JP xmlns="0bfe662e-0a28-4e32-af72-928f69768f33">
      <Url xsi:nil="true"/>
      <Description xsi:nil="true"/>
    </JP>
    <SaksNr xmlns="0bfe662e-0a28-4e32-af72-928f69768f33">
      <Url xsi:nil="true"/>
      <Description xsi:nil="true"/>
    </SaksNr>
    <Arkivstatus xmlns="0bfe662e-0a28-4e32-af72-928f69768f33" xsi:nil="true"/>
    <ApprovalDate xmlns="0bfe662e-0a28-4e32-af72-928f69768f33" xsi:nil="true"/>
    <Redigert_x0020_av xmlns="0bfe662e-0a28-4e32-af72-928f69768f33">
      <UserInfo>
        <DisplayName/>
        <AccountId xsi:nil="true"/>
        <AccountType/>
      </UserInfo>
    </Redigert_x0020_av>
    <Arkivdato xmlns="0bfe662e-0a28-4e32-af72-928f69768f3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Gassnova Document" ma:contentTypeID="0x01010092BD2E5190F8C648878A170F82135C3C004A8EA46BC40ED4459CAE5B19AE724F8D" ma:contentTypeVersion="46" ma:contentTypeDescription="" ma:contentTypeScope="" ma:versionID="577f7e9ed47e37d19859b57297e91272">
  <xsd:schema xmlns:xsd="http://www.w3.org/2001/XMLSchema" xmlns:xs="http://www.w3.org/2001/XMLSchema" xmlns:p="http://schemas.microsoft.com/office/2006/metadata/properties" xmlns:ns1="http://schemas.microsoft.com/sharepoint/v3" xmlns:ns2="0bfe662e-0a28-4e32-af72-928f69768f33" xmlns:ns3="87a5baee-0cff-4f6e-9c83-0439f4212526" targetNamespace="http://schemas.microsoft.com/office/2006/metadata/properties" ma:root="true" ma:fieldsID="9b8051b25e5e956d17361f10414d797a" ns1:_="" ns2:_="" ns3:_="">
    <xsd:import namespace="http://schemas.microsoft.com/sharepoint/v3"/>
    <xsd:import namespace="0bfe662e-0a28-4e32-af72-928f69768f33"/>
    <xsd:import namespace="87a5baee-0cff-4f6e-9c83-0439f4212526"/>
    <xsd:element name="properties">
      <xsd:complexType>
        <xsd:sequence>
          <xsd:element name="documentManagement">
            <xsd:complexType>
              <xsd:all>
                <xsd:element ref="ns2:TaxCatchAll" minOccurs="0"/>
                <xsd:element ref="ns3:WebSakIkon" minOccurs="0"/>
                <xsd:element ref="ns1:PublishingStartDate" minOccurs="0"/>
                <xsd:element ref="ns1:PublishingExpirationDate" minOccurs="0"/>
                <xsd:element ref="ns3:Eier" minOccurs="0"/>
                <xsd:element ref="ns2:_Godkjent_" minOccurs="0"/>
                <xsd:element ref="ns2:_Godkjent_x0020_av_" minOccurs="0"/>
                <xsd:element ref="ns2:Dokumentnr." minOccurs="0"/>
                <xsd:element ref="ns2:TaxCatchAllLabel" minOccurs="0"/>
                <xsd:element ref="ns3:MediaServiceMetadata" minOccurs="0"/>
                <xsd:element ref="ns3:MediaServiceFastMetadata" minOccurs="0"/>
                <xsd:element ref="ns3:lcf76f155ced4ddcb4097134ff3c332f" minOccurs="0"/>
                <xsd:element ref="ns3:MediaServiceOCR" minOccurs="0"/>
                <xsd:element ref="ns3:MediaServiceGenerationTime" minOccurs="0"/>
                <xsd:element ref="ns3:MediaServiceEventHashCode" minOccurs="0"/>
                <xsd:element ref="ns2:SharedWithUsers" minOccurs="0"/>
                <xsd:element ref="ns2:SharedWithDetails" minOccurs="0"/>
                <xsd:element ref="ns2:ApprovalDate" minOccurs="0"/>
                <xsd:element ref="ns2:ApprovalStatus" minOccurs="0"/>
                <xsd:element ref="ns2:HearingStatus" minOccurs="0"/>
                <xsd:element ref="ns2:HearingLink" minOccurs="0"/>
                <xsd:element ref="ns3:MediaServiceDateTaken" minOccurs="0"/>
                <xsd:element ref="ns3:MediaServiceObjectDetectorVersions" minOccurs="0"/>
                <xsd:element ref="ns2:SPFxDocumasterStatus" minOccurs="0"/>
                <xsd:element ref="ns2:Arkivstatus" minOccurs="0"/>
                <xsd:element ref="ns2:JP" minOccurs="0"/>
                <xsd:element ref="ns2:Autoarkiver" minOccurs="0"/>
                <xsd:element ref="ns2:SaksNr" minOccurs="0"/>
                <xsd:element ref="ns2:Arkivdato" minOccurs="0"/>
                <xsd:element ref="ns2:Redigert_x0020_Av" minOccurs="0"/>
                <xsd:element ref="ns2:Redigert_x0020_av" minOccurs="0"/>
                <xsd:element ref="ns3:MediaServiceLocation"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1"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bfe662e-0a28-4e32-af72-928f69768f33"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490251c5-2ac3-4799-bcc0-ac35ac4864be}" ma:internalName="TaxCatchAll" ma:readOnly="false" ma:showField="CatchAllData" ma:web="0bfe662e-0a28-4e32-af72-928f69768f33">
      <xsd:complexType>
        <xsd:complexContent>
          <xsd:extension base="dms:MultiChoiceLookup">
            <xsd:sequence>
              <xsd:element name="Value" type="dms:Lookup" maxOccurs="unbounded" minOccurs="0" nillable="true"/>
            </xsd:sequence>
          </xsd:extension>
        </xsd:complexContent>
      </xsd:complexType>
    </xsd:element>
    <xsd:element name="_Godkjent_" ma:index="14" nillable="true" ma:displayName="_Godkjent_" ma:format="DateTime" ma:internalName="_Godkjent_" ma:readOnly="false">
      <xsd:simpleType>
        <xsd:restriction base="dms:DateTime"/>
      </xsd:simpleType>
    </xsd:element>
    <xsd:element name="_Godkjent_x0020_av_" ma:index="15" nillable="true" ma:displayName="_Godkjent av_" ma:list="UserInfo" ma:SharePointGroup="0" ma:internalName="_Godkjent_x0020_av_"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nr." ma:index="16" nillable="true" ma:displayName="Dokumentnr." ma:internalName="Dokumentnr_x002e_" ma:readOnly="false">
      <xsd:simpleType>
        <xsd:restriction base="dms:Text">
          <xsd:maxLength value="255"/>
        </xsd:restriction>
      </xsd:simpleType>
    </xsd:element>
    <xsd:element name="TaxCatchAllLabel" ma:index="17" nillable="true" ma:displayName="Taxonomy Catch All Column1" ma:hidden="true" ma:list="{490251c5-2ac3-4799-bcc0-ac35ac4864be}" ma:internalName="TaxCatchAllLabel" ma:readOnly="true" ma:showField="CatchAllDataLabel" ma:web="0bfe662e-0a28-4e32-af72-928f69768f33">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ApprovalDate" ma:index="27" nillable="true" ma:displayName="Godkjent dato" ma:format="DateTime" ma:internalName="ApprovalDate">
      <xsd:simpleType>
        <xsd:restriction base="dms:DateTime"/>
      </xsd:simpleType>
    </xsd:element>
    <xsd:element name="ApprovalStatus" ma:index="28" nillable="true" ma:displayName="Godkjenn status" ma:format="Dropdown" ma:internalName="ApprovalStatus">
      <xsd:simpleType>
        <xsd:restriction base="dms:Choice">
          <xsd:enumeration value="Venter"/>
          <xsd:enumeration value="Avvist"/>
          <xsd:enumeration value="Godkjent"/>
        </xsd:restriction>
      </xsd:simpleType>
    </xsd:element>
    <xsd:element name="HearingStatus" ma:index="29" nillable="true" ma:displayName="Høring status" ma:format="Dropdown" ma:internalName="HearingStatus">
      <xsd:simpleType>
        <xsd:restriction base="dms:Choice">
          <xsd:enumeration value="Påbegynt"/>
          <xsd:enumeration value="Ferdig"/>
        </xsd:restriction>
      </xsd:simpleType>
    </xsd:element>
    <xsd:element name="HearingLink" ma:index="31" nillable="true" ma:displayName="Link til høringer" ma:internalName="HearingLink">
      <xsd:simpleType>
        <xsd:restriction base="dms:Note">
          <xsd:maxLength value="255"/>
        </xsd:restriction>
      </xsd:simpleType>
    </xsd:element>
    <xsd:element name="SPFxDocumasterStatus" ma:index="35" nillable="true" ma:displayName="Archive Status" ma:internalName="SPFxDocumasterStatus" ma:percentage="FALSE">
      <xsd:simpleType>
        <xsd:restriction base="dms:Number">
          <xsd:minInclusive value="0"/>
        </xsd:restriction>
      </xsd:simpleType>
    </xsd:element>
    <xsd:element name="Arkivstatus" ma:index="36" nillable="true" ma:displayName="Arkivstatus" ma:format="Dropdown" ma:indexed="true" ma:internalName="Arkivstatus">
      <xsd:simpleType>
        <xsd:restriction base="dms:Choice">
          <xsd:enumeration value="Til arkivering"/>
          <xsd:enumeration value="Arkivert"/>
          <xsd:enumeration value="Endret etter arkivert"/>
          <xsd:enumeration value="Arkivering feilet"/>
        </xsd:restriction>
      </xsd:simpleType>
    </xsd:element>
    <xsd:element name="JP" ma:index="37" nillable="true" ma:displayName="JP" ma:format="Hyperlink" ma:internalName="JP">
      <xsd:complexType>
        <xsd:complexContent>
          <xsd:extension base="dms:URL">
            <xsd:sequence>
              <xsd:element name="Url" type="dms:ValidUrl" minOccurs="0" nillable="true"/>
              <xsd:element name="Description" type="xsd:string" nillable="true"/>
            </xsd:sequence>
          </xsd:extension>
        </xsd:complexContent>
      </xsd:complexType>
    </xsd:element>
    <xsd:element name="Autoarkiver" ma:index="38" nillable="true" ma:displayName="Autoarkiver" ma:internalName="Autoarkiver">
      <xsd:simpleType>
        <xsd:restriction base="dms:Text">
          <xsd:maxLength value="255"/>
        </xsd:restriction>
      </xsd:simpleType>
    </xsd:element>
    <xsd:element name="SaksNr" ma:index="39" nillable="true" ma:displayName="SaksNr" ma:format="Hyperlink" ma:internalName="SaksNr">
      <xsd:complexType>
        <xsd:complexContent>
          <xsd:extension base="dms:URL">
            <xsd:sequence>
              <xsd:element name="Url" type="dms:ValidUrl" minOccurs="0" nillable="true"/>
              <xsd:element name="Description" type="xsd:string" nillable="true"/>
            </xsd:sequence>
          </xsd:extension>
        </xsd:complexContent>
      </xsd:complexType>
    </xsd:element>
    <xsd:element name="Arkivdato" ma:index="40" nillable="true" ma:displayName="Arkivdato" ma:default="" ma:format="DateTime" ma:internalName="Arkivdato">
      <xsd:simpleType>
        <xsd:restriction base="dms:DateTime"/>
      </xsd:simpleType>
    </xsd:element>
    <xsd:element name="Redigert_x0020_Av" ma:index="41" nillable="true" ma:displayName="Redigert av" ma:list="UserInfo" ma:internalName="Redigert_x0020_Av">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digert_x0020_av" ma:index="42" nillable="true" ma:displayName="Redigert av" ma:list="UserInfo" ma:SharePointGroup="0" ma:internalName="Redigert_x0020_av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7a5baee-0cff-4f6e-9c83-0439f4212526" elementFormDefault="qualified">
    <xsd:import namespace="http://schemas.microsoft.com/office/2006/documentManagement/types"/>
    <xsd:import namespace="http://schemas.microsoft.com/office/infopath/2007/PartnerControls"/>
    <xsd:element name="WebSakIkon" ma:index="9" nillable="true" ma:displayName="WebSak" ma:description="" ma:format="Image" ma:internalName="WebSak"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Eier" ma:index="12" nillable="true" ma:displayName="Eier" ma:internalName="Eier" ma:readOnly="false">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03f444c-d022-4ede-a541-900b5df232a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Location" ma:index="43" nillable="true" ma:displayName="Location" ma:indexed="true" ma:internalName="MediaServiceLocation" ma:readOnly="true">
      <xsd:simpleType>
        <xsd:restriction base="dms:Text"/>
      </xsd:simpleType>
    </xsd:element>
    <xsd:element name="MediaServiceSearchProperties" ma:index="44" nillable="true" ma:displayName="MediaServiceSearchProperties" ma:hidden="true" ma:internalName="MediaServiceSearchProperties" ma:readOnly="true">
      <xsd:simpleType>
        <xsd:restriction base="dms:Note"/>
      </xsd:simpleType>
    </xsd:element>
    <xsd:element name="MediaLengthInSeconds" ma:index="4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BFC64E-67A6-42E5-92CD-0023ACBE0D93}">
  <ds:schemaRefs>
    <ds:schemaRef ds:uri="http://purl.org/dc/dcmitype/"/>
    <ds:schemaRef ds:uri="6f1d8c32-ebe6-47d7-9ff0-61e80646adf5"/>
    <ds:schemaRef ds:uri="6F1D8C32-EBE6-47D7-9FF0-61E80646ADF5"/>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74e28cc5-129d-4afb-b349-97fb2789b81e"/>
    <ds:schemaRef ds:uri="http://schemas.microsoft.com/office/infopath/2007/PartnerControls"/>
    <ds:schemaRef ds:uri="http://www.w3.org/XML/1998/namespace"/>
    <ds:schemaRef ds:uri="0bfe662e-0a28-4e32-af72-928f69768f33"/>
    <ds:schemaRef ds:uri="87a5baee-0cff-4f6e-9c83-0439f4212526"/>
  </ds:schemaRefs>
</ds:datastoreItem>
</file>

<file path=customXml/itemProps2.xml><?xml version="1.0" encoding="utf-8"?>
<ds:datastoreItem xmlns:ds="http://schemas.openxmlformats.org/officeDocument/2006/customXml" ds:itemID="{7415A443-48D2-476E-8D21-0B32241181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bfe662e-0a28-4e32-af72-928f69768f33"/>
    <ds:schemaRef ds:uri="87a5baee-0cff-4f6e-9c83-0439f4212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74C998-8E34-4A31-B5E0-EBF7D11FC8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Navngitte områder</vt:lpstr>
      </vt:variant>
      <vt:variant>
        <vt:i4>3</vt:i4>
      </vt:variant>
    </vt:vector>
  </HeadingPairs>
  <TitlesOfParts>
    <vt:vector size="8" baseType="lpstr">
      <vt:lpstr>Partnere</vt:lpstr>
      <vt:lpstr>Budsjett, finans og leveranser</vt:lpstr>
      <vt:lpstr>Støtteandel</vt:lpstr>
      <vt:lpstr>Informasjon</vt:lpstr>
      <vt:lpstr>Koder</vt:lpstr>
      <vt:lpstr>kvalitet_HML</vt:lpstr>
      <vt:lpstr>OK_or_not</vt:lpstr>
      <vt:lpstr>type_partnere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Tore Hatlen</dc:creator>
  <cp:lastModifiedBy>Ernst Petter Axelsen</cp:lastModifiedBy>
  <cp:lastPrinted>2018-04-10T13:15:47Z</cp:lastPrinted>
  <dcterms:created xsi:type="dcterms:W3CDTF">2016-01-11T12:41:27Z</dcterms:created>
  <dcterms:modified xsi:type="dcterms:W3CDTF">2025-04-23T08:27:22Z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0x01010092BD2E5190F8C648878A170F82135C3C004A8EA46BC40ED4459CAE5B19AE724F8D</vt:lpwstr>
  </property>
  <property fmtid="{D5CDD505-2E9C-101B-9397-08002B2CF9AE}" pid="3" name="Sikkerhetsklassifisering">
    <vt:lpwstr>1;#Intern|55e05db6-2800-428f-ab84-f446525e1b5f</vt:lpwstr>
  </property>
  <property fmtid="{D5CDD505-2E9C-101B-9397-08002B2CF9AE}" pid="4" name="Dokumenttype">
    <vt:lpwstr>16;#Analyse|a751135c-b665-4c58-a89e-eff228974ab4</vt:lpwstr>
  </property>
  <property fmtid="{D5CDD505-2E9C-101B-9397-08002B2CF9AE}" pid="5" name="Journaltypekode">
    <vt:lpwstr>7;#N - Internt notat|63e66e22-d1b6-4d9e-9370-3e85db56fa72</vt:lpwstr>
  </property>
  <property fmtid="{D5CDD505-2E9C-101B-9397-08002B2CF9AE}" pid="6" name="Journalstatuskode">
    <vt:lpwstr>53;#A - Registrering arkivert, arkiveksemplar tilgjengelig|4f055c4a-f4fa-4e16-95c5-aee60f672f87</vt:lpwstr>
  </property>
  <property fmtid="{D5CDD505-2E9C-101B-9397-08002B2CF9AE}" pid="7" name="Godkjent av">
    <vt:lpwstr/>
  </property>
  <property fmtid="{D5CDD505-2E9C-101B-9397-08002B2CF9AE}" pid="8" name="a1676e64704446f6ae6b7fa06d951396">
    <vt:lpwstr>Intern|55e05db6-2800-428f-ab84-f446525e1b5f</vt:lpwstr>
  </property>
  <property fmtid="{D5CDD505-2E9C-101B-9397-08002B2CF9AE}" pid="9" name="HiddenStatus">
    <vt:lpwstr>Archived</vt:lpwstr>
  </property>
  <property fmtid="{D5CDD505-2E9C-101B-9397-08002B2CF9AE}" pid="10" name="g67e24e3089148869b7e607aec78ff3c">
    <vt:lpwstr>Analyse|a751135c-b665-4c58-a89e-eff228974ab4</vt:lpwstr>
  </property>
  <property fmtid="{D5CDD505-2E9C-101B-9397-08002B2CF9AE}" pid="11" name="Navn">
    <vt:lpwstr>Tore Hatlen</vt:lpwstr>
  </property>
  <property fmtid="{D5CDD505-2E9C-101B-9397-08002B2CF9AE}" pid="12" name="Paragraf">
    <vt:lpwstr>§13, jf. forvl. §13,2</vt:lpwstr>
  </property>
  <property fmtid="{D5CDD505-2E9C-101B-9397-08002B2CF9AE}" pid="13" name="ne70a64f984a4bf38fffda4b548a422d">
    <vt:lpwstr>N - Internt notat|63e66e22-d1b6-4d9e-9370-3e85db56fa72</vt:lpwstr>
  </property>
  <property fmtid="{D5CDD505-2E9C-101B-9397-08002B2CF9AE}" pid="14" name="b5412f0ed10042dd861c7f6d6c1bfa05">
    <vt:lpwstr>A - Registrering arkivert, arkiveksemplar tilgjengelig|4f055c4a-f4fa-4e16-95c5-aee60f672f87</vt:lpwstr>
  </property>
  <property fmtid="{D5CDD505-2E9C-101B-9397-08002B2CF9AE}" pid="15" name="Dokumenteier">
    <vt:lpwstr>185;#Tore Hatlen</vt:lpwstr>
  </property>
</Properties>
</file>