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portal.gassnova.no/CLIMIT-DEMO/Documents/44 Prosjekter/1.Søknader/admin/søknadsdok_utvikling/"/>
    </mc:Choice>
  </mc:AlternateContent>
  <xr:revisionPtr revIDLastSave="0" documentId="14_{1624736E-8BBF-4655-95FC-416FD755043C}" xr6:coauthVersionLast="47" xr6:coauthVersionMax="47" xr10:uidLastSave="{00000000-0000-0000-0000-000000000000}"/>
  <bookViews>
    <workbookView xWindow="390" yWindow="0" windowWidth="14400" windowHeight="15600" activeTab="2" xr2:uid="{00000000-000D-0000-FFFF-FFFF00000000}"/>
    <workbookView xWindow="14400" yWindow="0" windowWidth="14400" windowHeight="15600" xr2:uid="{1E0BAC05-26B0-49A6-925E-0F2D80F9B97E}"/>
  </bookViews>
  <sheets>
    <sheet name="partnere" sheetId="1" r:id="rId1"/>
    <sheet name="budsjetter" sheetId="2" r:id="rId2"/>
    <sheet name="støtteandel" sheetId="3" r:id="rId3"/>
    <sheet name="lister" sheetId="4" r:id="rId4"/>
  </sheets>
  <definedNames>
    <definedName name="ja_nei">lister!$F$14:$F$15</definedName>
    <definedName name="prj_kat">lister!#REF!</definedName>
    <definedName name="type_akt">lister!$E$3:$E$9</definedName>
    <definedName name="type_partnere">lister!$E$3:$E$9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9" i="2" l="1"/>
  <c r="B60" i="2"/>
  <c r="B58" i="2"/>
  <c r="A59" i="2"/>
  <c r="A60" i="2"/>
  <c r="A58" i="2"/>
  <c r="E15" i="3"/>
  <c r="E16" i="3"/>
  <c r="D15" i="3"/>
  <c r="D16" i="3"/>
  <c r="C15" i="3"/>
  <c r="C16" i="3"/>
  <c r="C17" i="3"/>
  <c r="B17" i="3"/>
  <c r="B15" i="3"/>
  <c r="B16" i="3"/>
  <c r="E60" i="2"/>
  <c r="J60" i="2"/>
  <c r="E43" i="2"/>
  <c r="E44" i="2"/>
  <c r="A35" i="2"/>
  <c r="A45" i="2" s="1"/>
  <c r="A33" i="2"/>
  <c r="A43" i="2" s="1"/>
  <c r="A34" i="2"/>
  <c r="A44" i="2" s="1"/>
  <c r="D33" i="2"/>
  <c r="I33" i="2"/>
  <c r="I43" i="2" s="1"/>
  <c r="D34" i="2"/>
  <c r="I34" i="2"/>
  <c r="I44" i="2" s="1"/>
  <c r="H20" i="1"/>
  <c r="H21" i="1"/>
  <c r="I29" i="2"/>
  <c r="I39" i="2" s="1"/>
  <c r="I30" i="2"/>
  <c r="I40" i="2" s="1"/>
  <c r="I31" i="2"/>
  <c r="I41" i="2" s="1"/>
  <c r="I32" i="2"/>
  <c r="I42" i="2" s="1"/>
  <c r="I35" i="2"/>
  <c r="I45" i="2" s="1"/>
  <c r="E7" i="1"/>
  <c r="F7" i="1"/>
  <c r="H18" i="1" s="1"/>
  <c r="E14" i="3" s="1"/>
  <c r="E8" i="1"/>
  <c r="H19" i="1" s="1"/>
  <c r="E17" i="3" s="1"/>
  <c r="F8" i="1"/>
  <c r="D17" i="3"/>
  <c r="D14" i="3"/>
  <c r="C14" i="3"/>
  <c r="B14" i="3"/>
  <c r="D13" i="3"/>
  <c r="C13" i="3"/>
  <c r="B13" i="3"/>
  <c r="D12" i="3"/>
  <c r="C12" i="3"/>
  <c r="B12" i="3"/>
  <c r="D11" i="3"/>
  <c r="C11" i="3"/>
  <c r="B11" i="3"/>
  <c r="I62" i="2"/>
  <c r="H62" i="2"/>
  <c r="G62" i="2"/>
  <c r="F62" i="2"/>
  <c r="D62" i="2"/>
  <c r="J61" i="2"/>
  <c r="E61" i="2"/>
  <c r="B61" i="2"/>
  <c r="A61" i="2"/>
  <c r="J59" i="2"/>
  <c r="E59" i="2"/>
  <c r="J58" i="2"/>
  <c r="E58" i="2"/>
  <c r="C47" i="2"/>
  <c r="E45" i="2"/>
  <c r="E42" i="2"/>
  <c r="E41" i="2"/>
  <c r="E40" i="2"/>
  <c r="E39" i="2"/>
  <c r="H36" i="2"/>
  <c r="G36" i="2"/>
  <c r="F36" i="2"/>
  <c r="E36" i="2"/>
  <c r="C36" i="2"/>
  <c r="D35" i="2"/>
  <c r="D32" i="2"/>
  <c r="A32" i="2"/>
  <c r="A42" i="2" s="1"/>
  <c r="D31" i="2"/>
  <c r="A31" i="2"/>
  <c r="A41" i="2" s="1"/>
  <c r="D30" i="2"/>
  <c r="A30" i="2"/>
  <c r="A40" i="2" s="1"/>
  <c r="D29" i="2"/>
  <c r="A29" i="2"/>
  <c r="A39" i="2" s="1"/>
  <c r="G63" i="2" l="1"/>
  <c r="I63" i="2"/>
  <c r="H63" i="2"/>
  <c r="J62" i="2"/>
  <c r="I36" i="2"/>
  <c r="F63" i="2"/>
  <c r="D63" i="2"/>
  <c r="H15" i="1"/>
  <c r="E11" i="3" s="1"/>
  <c r="H16" i="1"/>
  <c r="E12" i="3" s="1"/>
  <c r="H17" i="1"/>
  <c r="E13" i="3" s="1"/>
  <c r="J33" i="2" l="1"/>
  <c r="G15" i="3" s="1"/>
  <c r="J34" i="2"/>
  <c r="G16" i="3" s="1"/>
  <c r="J63" i="2"/>
  <c r="J35" i="2"/>
  <c r="G17" i="3" s="1"/>
  <c r="J31" i="2"/>
  <c r="G13" i="3" s="1"/>
  <c r="J32" i="2"/>
  <c r="G14" i="3" s="1"/>
  <c r="D46" i="2"/>
  <c r="I46" i="2" s="1"/>
  <c r="I47" i="2" s="1"/>
  <c r="J29" i="2"/>
  <c r="G11" i="3" s="1"/>
  <c r="J30" i="2"/>
  <c r="G12" i="3" s="1"/>
  <c r="E46" i="2" l="1"/>
  <c r="E47" i="2" s="1"/>
  <c r="D47" i="2"/>
  <c r="J36" i="2"/>
  <c r="F40" i="2" l="1"/>
  <c r="F44" i="2"/>
  <c r="F43" i="2"/>
  <c r="F46" i="2"/>
  <c r="F42" i="2"/>
  <c r="F45" i="2"/>
  <c r="F47" i="2"/>
  <c r="F41" i="2"/>
  <c r="F39" i="2"/>
  <c r="K61" i="2" l="1"/>
  <c r="K60" i="2"/>
  <c r="G34" i="3"/>
  <c r="K59" i="2"/>
  <c r="K58" i="2"/>
  <c r="K62" i="2" l="1"/>
  <c r="K6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Tore Hatlen</author>
  </authors>
  <commentList>
    <comment ref="G14" authorId="0" shapeId="0" xr:uid="{13278E54-5001-472B-89EF-76781C37B817}">
      <text>
        <r>
          <rPr>
            <b/>
            <sz val="9"/>
            <color indexed="81"/>
            <rFont val="Tahoma"/>
            <family val="2"/>
          </rPr>
          <t>Tore Hatlen:</t>
        </r>
        <r>
          <rPr>
            <sz val="9"/>
            <color indexed="81"/>
            <rFont val="Tahoma"/>
            <family val="2"/>
          </rPr>
          <t xml:space="preserve">
se figuren nedenfor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Tore Hatlen</author>
  </authors>
  <commentList>
    <comment ref="D46" authorId="0" shapeId="0" xr:uid="{00000000-0006-0000-0100-000001000000}">
      <text>
        <r>
          <rPr>
            <b/>
            <sz val="9"/>
            <color indexed="81"/>
            <rFont val="Tahoma"/>
            <family val="2"/>
          </rPr>
          <t>Tore Hatlen:</t>
        </r>
        <r>
          <rPr>
            <sz val="9"/>
            <color indexed="81"/>
            <rFont val="Tahoma"/>
            <family val="2"/>
          </rPr>
          <t xml:space="preserve">
sum kostnader = sum finansiering</t>
        </r>
      </text>
    </comment>
    <comment ref="E46" authorId="0" shapeId="0" xr:uid="{00000000-0006-0000-0100-000002000000}">
      <text>
        <r>
          <rPr>
            <b/>
            <sz val="9"/>
            <color indexed="81"/>
            <rFont val="Tahoma"/>
            <family val="2"/>
          </rPr>
          <t>Tore Hatlen:</t>
        </r>
        <r>
          <rPr>
            <sz val="9"/>
            <color indexed="81"/>
            <rFont val="Tahoma"/>
            <family val="2"/>
          </rPr>
          <t xml:space="preserve">
Det er disse tallene for støtte og % som brukes i innstillingen.</t>
        </r>
      </text>
    </comment>
    <comment ref="K61" authorId="0" shapeId="0" xr:uid="{00000000-0006-0000-0100-000003000000}">
      <text>
        <r>
          <rPr>
            <b/>
            <sz val="9"/>
            <color indexed="81"/>
            <rFont val="Tahoma"/>
            <family val="2"/>
          </rPr>
          <t>Tore Hatlen:</t>
        </r>
        <r>
          <rPr>
            <sz val="9"/>
            <color indexed="81"/>
            <rFont val="Tahoma"/>
            <family val="2"/>
          </rPr>
          <t xml:space="preserve">
OBS spesiell formel</t>
        </r>
      </text>
    </comment>
  </commentList>
</comments>
</file>

<file path=xl/sharedStrings.xml><?xml version="1.0" encoding="utf-8"?>
<sst xmlns="http://schemas.openxmlformats.org/spreadsheetml/2006/main" count="253" uniqueCount="199">
  <si>
    <t>SMB- definisjon fra EØS</t>
  </si>
  <si>
    <t>Ansatte</t>
  </si>
  <si>
    <t>Omsetning [M€]</t>
  </si>
  <si>
    <t>Balanse 
[M€]</t>
  </si>
  <si>
    <t>Små</t>
  </si>
  <si>
    <t>Mellomstor</t>
  </si>
  <si>
    <t>Stor</t>
  </si>
  <si>
    <t>&gt;</t>
  </si>
  <si>
    <t>NOK/EURO</t>
  </si>
  <si>
    <t>[MNOK]</t>
  </si>
  <si>
    <t>Prosjektets partnere og SMB-klassifisering</t>
  </si>
  <si>
    <t>Land</t>
  </si>
  <si>
    <t>Type</t>
  </si>
  <si>
    <t>Omsetning [MNOK]</t>
  </si>
  <si>
    <t>Balanse [MNOK]</t>
  </si>
  <si>
    <t>SMB ?</t>
  </si>
  <si>
    <t>Søker</t>
  </si>
  <si>
    <t>NOR</t>
  </si>
  <si>
    <t>Tekn.bruker</t>
  </si>
  <si>
    <t>nei</t>
  </si>
  <si>
    <t>Partner A</t>
  </si>
  <si>
    <t>USA</t>
  </si>
  <si>
    <t>Tekn.leverandør</t>
  </si>
  <si>
    <t>ja</t>
  </si>
  <si>
    <t>Partner B</t>
  </si>
  <si>
    <t>DEU</t>
  </si>
  <si>
    <t>Partner C</t>
  </si>
  <si>
    <t>Akademia</t>
  </si>
  <si>
    <t>Partner D</t>
  </si>
  <si>
    <t>Budsjetter og leveranseplan for Climit-demo prosjekt</t>
  </si>
  <si>
    <t>Prosjekt</t>
  </si>
  <si>
    <t>Prosjektansvarlig</t>
  </si>
  <si>
    <t>Gj.sn timepris</t>
  </si>
  <si>
    <t>Personal-kostnader</t>
  </si>
  <si>
    <t>Innkjøp FoU-tjenester</t>
  </si>
  <si>
    <t>Utstyr</t>
  </si>
  <si>
    <t>Andre drifts-kostnader</t>
  </si>
  <si>
    <t>Sum</t>
  </si>
  <si>
    <t>%</t>
  </si>
  <si>
    <t>sum</t>
  </si>
  <si>
    <t>Andel %</t>
  </si>
  <si>
    <t>Off. støtte ?</t>
  </si>
  <si>
    <t>"cash
flow"</t>
  </si>
  <si>
    <t>Climit</t>
  </si>
  <si>
    <t>Ja</t>
  </si>
  <si>
    <t>Leveranseplan</t>
  </si>
  <si>
    <t>MP #</t>
  </si>
  <si>
    <t>Beskrivelse av leveransene</t>
  </si>
  <si>
    <t>L1</t>
  </si>
  <si>
    <t>L2</t>
  </si>
  <si>
    <t>L3</t>
  </si>
  <si>
    <t>Sluttrapport</t>
  </si>
  <si>
    <t>Dato</t>
  </si>
  <si>
    <t>Timer</t>
  </si>
  <si>
    <t>Timerate 
[NOK]</t>
  </si>
  <si>
    <t>Personal-
kostnad</t>
  </si>
  <si>
    <t>Innkjøp 
FoU-tjenester</t>
  </si>
  <si>
    <t>Andre 
drifts-kostnader</t>
  </si>
  <si>
    <t>sjekk</t>
  </si>
  <si>
    <t>Tabell 1 ESA maks støtteandel /
type prosjekt</t>
  </si>
  <si>
    <t>Store</t>
  </si>
  <si>
    <t>Grunnforskning</t>
  </si>
  <si>
    <t>Utvikling</t>
  </si>
  <si>
    <t>Utvikling med bonus</t>
  </si>
  <si>
    <t>Demonstrasjon</t>
  </si>
  <si>
    <t>Demonstrasjon med bonus</t>
  </si>
  <si>
    <t>Mulighetsstudie</t>
  </si>
  <si>
    <t>Tabell 2 prosjektets partnere og 
SMB-klassifisering</t>
  </si>
  <si>
    <t>uavhengige av andre partnere ?</t>
  </si>
  <si>
    <t>% kostnads-budsjett</t>
  </si>
  <si>
    <t>For vurdering av bonus for prosjekter type utvikling og demonstrasjon</t>
  </si>
  <si>
    <t>Består prosjektet av minimum to uavhengige grupperinger av partnere ?</t>
  </si>
  <si>
    <t>Dersom søker er en store bedrift: Er minst en av partnerne SME eller internasjonal ?</t>
  </si>
  <si>
    <t>Samarbeid med offentlig forskningsinstitusjon</t>
  </si>
  <si>
    <t>Spredning av resultater - kun prosjekter i utviklingsfasen</t>
  </si>
  <si>
    <t>Definisjon av prosjekttyper fra ESA's retninglinjer</t>
  </si>
  <si>
    <t>Utviklingsfasen</t>
  </si>
  <si>
    <t>Demonstrasjonsfasen</t>
  </si>
  <si>
    <t>Samarbeid mellom foretak - svar "ja" gir bonus</t>
  </si>
  <si>
    <t>Alle partneres andel av kostnadsbudsjett er mindre enn 70% av totalt kostnadsbudsjettet ?</t>
  </si>
  <si>
    <t>maks støtteandel (hentes manuelt av søker fra tabell over)</t>
  </si>
  <si>
    <t>Type prosjekt (søker velger)</t>
  </si>
  <si>
    <t>Støtteandel fra budsjett</t>
  </si>
  <si>
    <t>Tre tilfeller som hver for seg kvalifiserer til bonus</t>
  </si>
  <si>
    <t>NB ! Det er satt inn eksempel data i tabellene for å viser hvordan de fungerer.</t>
  </si>
  <si>
    <t>Australia</t>
  </si>
  <si>
    <t>AUS</t>
  </si>
  <si>
    <t>Typer aktører</t>
  </si>
  <si>
    <t>Austria</t>
  </si>
  <si>
    <t>AUT</t>
  </si>
  <si>
    <t>EU</t>
  </si>
  <si>
    <t>Belgium</t>
  </si>
  <si>
    <t>BEL</t>
  </si>
  <si>
    <t>Brazil</t>
  </si>
  <si>
    <t>BRA</t>
  </si>
  <si>
    <t>Tjenesteyter</t>
  </si>
  <si>
    <t>Bulgaria</t>
  </si>
  <si>
    <t>BGR</t>
  </si>
  <si>
    <t>Canada</t>
  </si>
  <si>
    <t>CAN</t>
  </si>
  <si>
    <t>China</t>
  </si>
  <si>
    <t>CHN</t>
  </si>
  <si>
    <t>Czech Republic</t>
  </si>
  <si>
    <t>CZE</t>
  </si>
  <si>
    <t>Offentlig</t>
  </si>
  <si>
    <t>Denmark</t>
  </si>
  <si>
    <t>DNK</t>
  </si>
  <si>
    <t>Annet</t>
  </si>
  <si>
    <t>Estonia</t>
  </si>
  <si>
    <t>EST</t>
  </si>
  <si>
    <t>Finland</t>
  </si>
  <si>
    <t>FIN</t>
  </si>
  <si>
    <t>France</t>
  </si>
  <si>
    <t>FRA</t>
  </si>
  <si>
    <t>feilmelding</t>
  </si>
  <si>
    <t>Germany</t>
  </si>
  <si>
    <t>ja_nei</t>
  </si>
  <si>
    <t>Greece</t>
  </si>
  <si>
    <t>GRC</t>
  </si>
  <si>
    <t>Hungary</t>
  </si>
  <si>
    <t>HUN</t>
  </si>
  <si>
    <t>Iceland</t>
  </si>
  <si>
    <t>ISL</t>
  </si>
  <si>
    <t>India</t>
  </si>
  <si>
    <t>IND</t>
  </si>
  <si>
    <t>Israel</t>
  </si>
  <si>
    <t>ISR</t>
  </si>
  <si>
    <t>Italy</t>
  </si>
  <si>
    <t>ITA</t>
  </si>
  <si>
    <t>Japan</t>
  </si>
  <si>
    <t>JPN</t>
  </si>
  <si>
    <t>Korea (Republic of)</t>
  </si>
  <si>
    <t>KOR</t>
  </si>
  <si>
    <t>Latvia</t>
  </si>
  <si>
    <t>LVA</t>
  </si>
  <si>
    <t>Mexico</t>
  </si>
  <si>
    <t>MEX</t>
  </si>
  <si>
    <t>Netherlands</t>
  </si>
  <si>
    <t>NLD</t>
  </si>
  <si>
    <t>New Zealand</t>
  </si>
  <si>
    <t>NZL</t>
  </si>
  <si>
    <t>Norway</t>
  </si>
  <si>
    <t>Poland</t>
  </si>
  <si>
    <t>POL</t>
  </si>
  <si>
    <t>Portugal</t>
  </si>
  <si>
    <t>PRT</t>
  </si>
  <si>
    <t>Romania</t>
  </si>
  <si>
    <t>ROU</t>
  </si>
  <si>
    <t>Russian Federation</t>
  </si>
  <si>
    <t>RUS</t>
  </si>
  <si>
    <t>Saudi Arabia</t>
  </si>
  <si>
    <t>SAU</t>
  </si>
  <si>
    <t>Slovakia</t>
  </si>
  <si>
    <t>SVK</t>
  </si>
  <si>
    <t>Slovenia</t>
  </si>
  <si>
    <t>SVN</t>
  </si>
  <si>
    <t>South Africa</t>
  </si>
  <si>
    <t>ZAF</t>
  </si>
  <si>
    <t>Spain</t>
  </si>
  <si>
    <t>ESP</t>
  </si>
  <si>
    <t>Sweden</t>
  </si>
  <si>
    <t>SWE</t>
  </si>
  <si>
    <t>Switzerland</t>
  </si>
  <si>
    <t>CHE</t>
  </si>
  <si>
    <t>Taiwan, Province of China</t>
  </si>
  <si>
    <t>TWN</t>
  </si>
  <si>
    <t>Thailand</t>
  </si>
  <si>
    <t>THA</t>
  </si>
  <si>
    <t>Turkey</t>
  </si>
  <si>
    <t>TUR</t>
  </si>
  <si>
    <t>Ukraine</t>
  </si>
  <si>
    <t>UKR</t>
  </si>
  <si>
    <t>United Arab Emirates</t>
  </si>
  <si>
    <t>ARE</t>
  </si>
  <si>
    <t>Great Britain</t>
  </si>
  <si>
    <t>GBR</t>
  </si>
  <si>
    <t>United States of America</t>
  </si>
  <si>
    <t>Other</t>
  </si>
  <si>
    <t>ZZZ</t>
  </si>
  <si>
    <t>Disse datapunktene slettes og erstattes med aktuelle data for prosjektet.</t>
  </si>
  <si>
    <t>Alle fire kolonner trenger data input for å vurdere SMB.</t>
  </si>
  <si>
    <t>&lt;input arbeidstittel på prosjekt&gt;</t>
  </si>
  <si>
    <t>&lt;navn på søker&gt;</t>
  </si>
  <si>
    <t>Støttebeløpholdes tilbake til godkjent sluttrapport</t>
  </si>
  <si>
    <t>stor</t>
  </si>
  <si>
    <t>Arbeids-timer</t>
  </si>
  <si>
    <t>Direkte bidrag</t>
  </si>
  <si>
    <t>Tabell 3 leveranseplan 
med prosjektbudsjett [kNOK]</t>
  </si>
  <si>
    <t>Planlagt Gassnova støtte</t>
  </si>
  <si>
    <t>Tabell 1 prosjektets kostnadsbudsjett [kNOK]</t>
  </si>
  <si>
    <t>Tabell 2 prosjektets finansierings-
plan [kNOK]</t>
  </si>
  <si>
    <t>Forskning</t>
  </si>
  <si>
    <t>Autonom virksomhet ?</t>
  </si>
  <si>
    <t>Partner E</t>
  </si>
  <si>
    <t>Partner F</t>
  </si>
  <si>
    <t>Norges Bank desember 2021</t>
  </si>
  <si>
    <t>input fra søker</t>
  </si>
  <si>
    <t>velg ja/nei</t>
  </si>
  <si>
    <t>Egne ressurser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</si>
</sst>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_ * #,##0_ ;_ * \-#,##0_ ;_ * &quot;-&quot;??_ ;_ @_ "/>
    <numFmt numFmtId="167" formatCode="[$-414]mmm\.\ yy;@"/>
    <numFmt numFmtId="168" formatCode="_(* #,##0.00_);_(* \(#,##0.00\);_(* &quot;-&quot;??_);_(@_)"/>
    <numFmt numFmtId="169" formatCode="_(* #,##0_);_(* \(#,##0\);_(* &quot;-&quot;??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sz val="10"/>
      <name val="Arial"/>
      <family val="2"/>
    </font>
    <font>
      <b/>
      <sz val="9"/>
      <color indexed="81"/>
      <name val="Tahoma"/>
      <family val="2"/>
    </font>
    <font>
      <sz val="9"/>
      <color indexed="81"/>
      <name val="Tahoma"/>
      <family val="2"/>
    </font>
    <font>
      <sz val="11"/>
      <color rgb="FF000000"/>
      <name val="Calibri"/>
      <family val="2"/>
    </font>
    <font>
      <b/>
      <sz val="11"/>
      <name val="Calibri"/>
      <family val="2"/>
    </font>
    <font>
      <sz val="8"/>
      <name val="Arial"/>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D9D9D9"/>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168" fontId="11" fillId="0" borderId="0" applyFont="0" applyFill="0" applyBorder="0" applyAlignment="0" applyProtection="0"/>
    <xf numFmtId="9" fontId="11"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cellStyleXfs>
  <cellXfs count="144">
    <xf numFmtId="0" fontId="0" fillId="0" borderId="0" xfId="0"/>
    <xf numFmtId="0" fontId="8" fillId="2" borderId="1" xfId="3" applyFont="1" applyFill="1" applyBorder="1" applyAlignment="1">
      <alignment horizontal="left" vertical="center" wrapText="1"/>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9" fillId="2" borderId="4" xfId="3" applyFont="1" applyFill="1" applyBorder="1" applyAlignment="1">
      <alignment horizontal="center" vertical="center" wrapText="1"/>
    </xf>
    <xf numFmtId="0" fontId="5" fillId="0" borderId="0" xfId="3"/>
    <xf numFmtId="0" fontId="5" fillId="0" borderId="5" xfId="3" applyFill="1" applyBorder="1"/>
    <xf numFmtId="0" fontId="5" fillId="0" borderId="6" xfId="3" applyFill="1" applyBorder="1"/>
    <xf numFmtId="0" fontId="5" fillId="0" borderId="7" xfId="3" applyFill="1" applyBorder="1"/>
    <xf numFmtId="0" fontId="5" fillId="0" borderId="8" xfId="3" applyFill="1" applyBorder="1"/>
    <xf numFmtId="0" fontId="5" fillId="0" borderId="1" xfId="3" applyFill="1" applyBorder="1"/>
    <xf numFmtId="0" fontId="5" fillId="0" borderId="2" xfId="3" applyFill="1" applyBorder="1"/>
    <xf numFmtId="0" fontId="5" fillId="0" borderId="3" xfId="3" applyFill="1" applyBorder="1"/>
    <xf numFmtId="0" fontId="5" fillId="0" borderId="4" xfId="3" applyFill="1" applyBorder="1"/>
    <xf numFmtId="0" fontId="5" fillId="0" borderId="4" xfId="3" applyFill="1" applyBorder="1" applyAlignment="1">
      <alignment horizontal="right"/>
    </xf>
    <xf numFmtId="0" fontId="5" fillId="0" borderId="4" xfId="3" applyFill="1" applyBorder="1" applyAlignment="1">
      <alignment horizontal="right" wrapText="1"/>
    </xf>
    <xf numFmtId="0" fontId="5" fillId="0" borderId="1" xfId="3" applyBorder="1"/>
    <xf numFmtId="0" fontId="5" fillId="0" borderId="2" xfId="3" applyBorder="1"/>
    <xf numFmtId="0" fontId="5" fillId="0" borderId="3" xfId="3" applyBorder="1"/>
    <xf numFmtId="165" fontId="5" fillId="0" borderId="4" xfId="3" applyNumberFormat="1" applyBorder="1" applyAlignment="1">
      <alignment horizontal="right"/>
    </xf>
    <xf numFmtId="0" fontId="5" fillId="0" borderId="4" xfId="3" applyBorder="1" applyAlignment="1">
      <alignment horizontal="right" wrapText="1"/>
    </xf>
    <xf numFmtId="1" fontId="5" fillId="3" borderId="4" xfId="3" applyNumberFormat="1" applyFill="1" applyBorder="1"/>
    <xf numFmtId="0" fontId="5" fillId="0" borderId="0" xfId="3" applyFill="1"/>
    <xf numFmtId="0" fontId="5" fillId="0" borderId="0" xfId="3" applyAlignment="1">
      <alignment horizontal="right"/>
    </xf>
    <xf numFmtId="0" fontId="5" fillId="0" borderId="0" xfId="3" applyAlignment="1">
      <alignment horizontal="right" wrapText="1"/>
    </xf>
    <xf numFmtId="0" fontId="8" fillId="2" borderId="4" xfId="3" applyFont="1" applyFill="1" applyBorder="1" applyAlignment="1">
      <alignment horizontal="left" vertical="center" wrapText="1"/>
    </xf>
    <xf numFmtId="0" fontId="9" fillId="3" borderId="4" xfId="3" applyFont="1" applyFill="1" applyBorder="1" applyAlignment="1">
      <alignment horizontal="left" vertical="center"/>
    </xf>
    <xf numFmtId="0" fontId="9" fillId="0" borderId="4" xfId="3" applyFont="1" applyFill="1" applyBorder="1" applyAlignment="1">
      <alignment horizontal="left" vertical="center"/>
    </xf>
    <xf numFmtId="166" fontId="9" fillId="0" borderId="4" xfId="4" applyNumberFormat="1" applyFont="1" applyFill="1" applyBorder="1" applyAlignment="1">
      <alignment horizontal="center" vertical="center" wrapText="1"/>
    </xf>
    <xf numFmtId="166" fontId="10" fillId="0" borderId="4" xfId="4" applyNumberFormat="1" applyFont="1" applyFill="1" applyBorder="1" applyAlignment="1">
      <alignment horizontal="center" vertical="center" wrapText="1"/>
    </xf>
    <xf numFmtId="166" fontId="9" fillId="3" borderId="4" xfId="4" applyNumberFormat="1" applyFont="1" applyFill="1" applyBorder="1" applyAlignment="1">
      <alignment horizontal="center" vertical="center" wrapText="1"/>
    </xf>
    <xf numFmtId="0" fontId="7" fillId="0" borderId="0" xfId="3" applyFont="1"/>
    <xf numFmtId="0" fontId="5" fillId="0" borderId="0" xfId="3" applyFont="1"/>
    <xf numFmtId="0" fontId="5" fillId="0" borderId="0" xfId="3" applyNumberFormat="1" applyAlignment="1">
      <alignment horizontal="right"/>
    </xf>
    <xf numFmtId="9" fontId="5" fillId="0" borderId="0" xfId="3" applyNumberFormat="1" applyAlignment="1">
      <alignment horizontal="left"/>
    </xf>
    <xf numFmtId="164" fontId="5" fillId="0" borderId="0" xfId="3" applyNumberFormat="1"/>
    <xf numFmtId="0" fontId="9" fillId="2" borderId="10"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3" borderId="11" xfId="3" applyFont="1" applyFill="1" applyBorder="1" applyAlignment="1">
      <alignment vertical="center"/>
    </xf>
    <xf numFmtId="0" fontId="9" fillId="3" borderId="12" xfId="3" applyFont="1" applyFill="1" applyBorder="1" applyAlignment="1">
      <alignment vertical="center"/>
    </xf>
    <xf numFmtId="166" fontId="9" fillId="0" borderId="12" xfId="4" applyNumberFormat="1" applyFont="1" applyFill="1" applyBorder="1" applyAlignment="1">
      <alignment horizontal="right" vertical="center" wrapText="1"/>
    </xf>
    <xf numFmtId="166" fontId="9" fillId="3" borderId="12" xfId="4" applyNumberFormat="1" applyFont="1" applyFill="1" applyBorder="1" applyAlignment="1">
      <alignment horizontal="right" vertical="center" wrapText="1"/>
    </xf>
    <xf numFmtId="166" fontId="9" fillId="0" borderId="12" xfId="5" applyNumberFormat="1" applyFont="1" applyFill="1" applyBorder="1" applyAlignment="1">
      <alignment horizontal="right" vertical="center" wrapText="1"/>
    </xf>
    <xf numFmtId="9" fontId="9" fillId="3" borderId="12" xfId="6" applyFont="1" applyFill="1" applyBorder="1" applyAlignment="1">
      <alignment horizontal="right" vertical="center" wrapText="1"/>
    </xf>
    <xf numFmtId="0" fontId="9" fillId="3" borderId="13" xfId="3" applyFont="1" applyFill="1" applyBorder="1" applyAlignment="1">
      <alignment vertical="center"/>
    </xf>
    <xf numFmtId="0" fontId="9" fillId="3" borderId="14" xfId="3" applyFont="1" applyFill="1" applyBorder="1" applyAlignment="1">
      <alignment vertical="center"/>
    </xf>
    <xf numFmtId="166" fontId="9" fillId="0" borderId="14" xfId="4" applyNumberFormat="1" applyFont="1" applyFill="1" applyBorder="1" applyAlignment="1">
      <alignment horizontal="right" vertical="center" wrapText="1"/>
    </xf>
    <xf numFmtId="166" fontId="9" fillId="3" borderId="14" xfId="4" applyNumberFormat="1" applyFont="1" applyFill="1" applyBorder="1" applyAlignment="1">
      <alignment horizontal="right" vertical="center" wrapText="1"/>
    </xf>
    <xf numFmtId="166" fontId="9" fillId="0" borderId="14" xfId="5" applyNumberFormat="1" applyFont="1" applyFill="1" applyBorder="1" applyAlignment="1">
      <alignment horizontal="right" vertical="center" wrapText="1"/>
    </xf>
    <xf numFmtId="9" fontId="9" fillId="3" borderId="14" xfId="6" applyFont="1" applyFill="1" applyBorder="1" applyAlignment="1">
      <alignment horizontal="right" vertical="center" wrapText="1"/>
    </xf>
    <xf numFmtId="0" fontId="9" fillId="3" borderId="15" xfId="3" applyFont="1" applyFill="1" applyBorder="1" applyAlignment="1">
      <alignment vertical="center"/>
    </xf>
    <xf numFmtId="0" fontId="9" fillId="3" borderId="16" xfId="3" applyFont="1" applyFill="1" applyBorder="1" applyAlignment="1">
      <alignment vertical="center"/>
    </xf>
    <xf numFmtId="166" fontId="9" fillId="0" borderId="16" xfId="4" applyNumberFormat="1" applyFont="1" applyFill="1" applyBorder="1" applyAlignment="1">
      <alignment horizontal="right" vertical="center" wrapText="1"/>
    </xf>
    <xf numFmtId="166" fontId="9" fillId="3" borderId="16" xfId="4" applyNumberFormat="1" applyFont="1" applyFill="1" applyBorder="1" applyAlignment="1">
      <alignment horizontal="right" vertical="center" wrapText="1"/>
    </xf>
    <xf numFmtId="166" fontId="9" fillId="0" borderId="16" xfId="5" applyNumberFormat="1" applyFont="1" applyFill="1" applyBorder="1" applyAlignment="1">
      <alignment horizontal="right" vertical="center" wrapText="1"/>
    </xf>
    <xf numFmtId="9" fontId="9" fillId="3" borderId="16" xfId="6" applyFont="1" applyFill="1" applyBorder="1" applyAlignment="1">
      <alignment horizontal="right" vertical="center" wrapText="1"/>
    </xf>
    <xf numFmtId="0" fontId="8" fillId="3" borderId="17" xfId="3" applyFont="1" applyFill="1" applyBorder="1" applyAlignment="1">
      <alignment vertical="center"/>
    </xf>
    <xf numFmtId="0" fontId="8" fillId="3" borderId="18" xfId="3" applyFont="1" applyFill="1" applyBorder="1" applyAlignment="1">
      <alignment vertical="center"/>
    </xf>
    <xf numFmtId="166" fontId="8" fillId="3" borderId="19" xfId="4" applyNumberFormat="1" applyFont="1" applyFill="1" applyBorder="1" applyAlignment="1">
      <alignment horizontal="right" vertical="center" wrapText="1"/>
    </xf>
    <xf numFmtId="166" fontId="8" fillId="0" borderId="19" xfId="4" applyNumberFormat="1" applyFont="1" applyFill="1" applyBorder="1" applyAlignment="1">
      <alignment horizontal="right" vertical="center" wrapText="1"/>
    </xf>
    <xf numFmtId="9" fontId="8" fillId="3" borderId="19" xfId="6" applyFont="1" applyFill="1" applyBorder="1" applyAlignment="1">
      <alignment horizontal="right" vertical="center" wrapText="1"/>
    </xf>
    <xf numFmtId="9" fontId="9" fillId="3" borderId="12" xfId="2" applyFont="1" applyFill="1" applyBorder="1" applyAlignment="1">
      <alignment horizontal="right" vertical="center" wrapText="1"/>
    </xf>
    <xf numFmtId="0" fontId="9" fillId="0" borderId="12" xfId="3" applyFont="1" applyFill="1" applyBorder="1" applyAlignment="1">
      <alignment horizontal="center" vertical="center" wrapText="1"/>
    </xf>
    <xf numFmtId="166" fontId="9" fillId="3" borderId="20" xfId="4" applyNumberFormat="1" applyFont="1" applyFill="1" applyBorder="1" applyAlignment="1">
      <alignment horizontal="right" vertical="center" wrapText="1"/>
    </xf>
    <xf numFmtId="9" fontId="9" fillId="3" borderId="14" xfId="2" applyFont="1" applyFill="1" applyBorder="1" applyAlignment="1">
      <alignment horizontal="right" vertical="center" wrapText="1"/>
    </xf>
    <xf numFmtId="0" fontId="9" fillId="0" borderId="14" xfId="3" applyFont="1" applyFill="1" applyBorder="1" applyAlignment="1">
      <alignment vertical="center" wrapText="1"/>
    </xf>
    <xf numFmtId="166" fontId="9" fillId="3" borderId="21" xfId="4" applyNumberFormat="1" applyFont="1" applyFill="1" applyBorder="1" applyAlignment="1">
      <alignment horizontal="right" vertical="center" wrapText="1"/>
    </xf>
    <xf numFmtId="0" fontId="9" fillId="0" borderId="14" xfId="3" applyFont="1" applyFill="1" applyBorder="1" applyAlignment="1">
      <alignment horizontal="center" vertical="center" wrapText="1"/>
    </xf>
    <xf numFmtId="0" fontId="9" fillId="0" borderId="15" xfId="3" applyFont="1" applyFill="1" applyBorder="1" applyAlignment="1">
      <alignment vertical="center"/>
    </xf>
    <xf numFmtId="0" fontId="9" fillId="0" borderId="16" xfId="3" applyFont="1" applyFill="1" applyBorder="1" applyAlignment="1">
      <alignment vertical="center"/>
    </xf>
    <xf numFmtId="9" fontId="9" fillId="3" borderId="16" xfId="2" applyFont="1" applyFill="1" applyBorder="1" applyAlignment="1">
      <alignment horizontal="right" vertical="center" wrapText="1"/>
    </xf>
    <xf numFmtId="0" fontId="9" fillId="0" borderId="16" xfId="3" applyFont="1" applyFill="1" applyBorder="1" applyAlignment="1">
      <alignment horizontal="center" vertical="center" wrapText="1"/>
    </xf>
    <xf numFmtId="166" fontId="9" fillId="3" borderId="22" xfId="4" applyNumberFormat="1" applyFont="1" applyFill="1" applyBorder="1" applyAlignment="1">
      <alignment horizontal="right" vertical="center" wrapText="1"/>
    </xf>
    <xf numFmtId="0" fontId="8" fillId="0" borderId="23" xfId="3" applyFont="1" applyBorder="1" applyAlignment="1">
      <alignment vertical="center"/>
    </xf>
    <xf numFmtId="0" fontId="8" fillId="0" borderId="19" xfId="3" applyFont="1" applyBorder="1" applyAlignment="1">
      <alignment vertical="center"/>
    </xf>
    <xf numFmtId="9" fontId="8" fillId="3" borderId="19" xfId="3" applyNumberFormat="1" applyFont="1" applyFill="1" applyBorder="1" applyAlignment="1">
      <alignment horizontal="right" vertical="center" wrapText="1"/>
    </xf>
    <xf numFmtId="0" fontId="5" fillId="0" borderId="0" xfId="3" applyAlignment="1"/>
    <xf numFmtId="166" fontId="8" fillId="3" borderId="24" xfId="4" applyNumberFormat="1" applyFont="1" applyFill="1" applyBorder="1" applyAlignment="1">
      <alignment horizontal="right" vertical="center" wrapText="1"/>
    </xf>
    <xf numFmtId="0" fontId="8" fillId="0" borderId="0" xfId="3" applyFont="1" applyBorder="1" applyAlignment="1">
      <alignment vertical="center"/>
    </xf>
    <xf numFmtId="0" fontId="8" fillId="0" borderId="0" xfId="3" applyFont="1" applyBorder="1" applyAlignment="1">
      <alignment horizontal="right" vertical="center"/>
    </xf>
    <xf numFmtId="0" fontId="5" fillId="0" borderId="6" xfId="3" applyBorder="1"/>
    <xf numFmtId="0" fontId="5" fillId="2" borderId="4" xfId="3" applyFill="1" applyBorder="1"/>
    <xf numFmtId="0" fontId="5" fillId="2" borderId="4" xfId="3" applyFill="1" applyBorder="1" applyAlignment="1">
      <alignment wrapText="1"/>
    </xf>
    <xf numFmtId="166" fontId="0" fillId="3" borderId="0" xfId="4" applyNumberFormat="1" applyFont="1" applyFill="1" applyAlignment="1">
      <alignment horizontal="right"/>
    </xf>
    <xf numFmtId="0" fontId="5" fillId="3" borderId="25" xfId="3" applyFill="1" applyBorder="1"/>
    <xf numFmtId="167" fontId="5" fillId="0" borderId="25" xfId="3" applyNumberFormat="1" applyBorder="1"/>
    <xf numFmtId="166" fontId="10" fillId="0" borderId="25" xfId="5" applyNumberFormat="1" applyFont="1" applyFill="1" applyBorder="1" applyAlignment="1">
      <alignment horizontal="center" wrapText="1"/>
    </xf>
    <xf numFmtId="169" fontId="0" fillId="3" borderId="25" xfId="1" applyNumberFormat="1" applyFont="1" applyFill="1" applyBorder="1" applyAlignment="1">
      <alignment horizontal="right"/>
    </xf>
    <xf numFmtId="166" fontId="11" fillId="0" borderId="25" xfId="5" applyNumberFormat="1" applyFont="1" applyFill="1" applyBorder="1"/>
    <xf numFmtId="166" fontId="11" fillId="0" borderId="25" xfId="5" applyNumberFormat="1" applyFont="1" applyBorder="1"/>
    <xf numFmtId="166" fontId="0" fillId="3" borderId="25" xfId="4" applyNumberFormat="1" applyFont="1" applyFill="1" applyBorder="1" applyAlignment="1">
      <alignment horizontal="right"/>
    </xf>
    <xf numFmtId="166" fontId="5" fillId="0" borderId="0" xfId="3" applyNumberFormat="1"/>
    <xf numFmtId="0" fontId="5" fillId="3" borderId="8" xfId="3" applyFill="1" applyBorder="1"/>
    <xf numFmtId="167" fontId="5" fillId="0" borderId="8" xfId="3" applyNumberFormat="1" applyBorder="1"/>
    <xf numFmtId="166" fontId="10" fillId="0" borderId="8" xfId="5" applyNumberFormat="1" applyFont="1" applyFill="1" applyBorder="1" applyAlignment="1">
      <alignment horizontal="center" wrapText="1"/>
    </xf>
    <xf numFmtId="169" fontId="0" fillId="3" borderId="8" xfId="1" applyNumberFormat="1" applyFont="1" applyFill="1" applyBorder="1" applyAlignment="1">
      <alignment horizontal="right"/>
    </xf>
    <xf numFmtId="166" fontId="11" fillId="0" borderId="8" xfId="5" applyNumberFormat="1" applyFont="1" applyFill="1" applyBorder="1"/>
    <xf numFmtId="166" fontId="11" fillId="0" borderId="8" xfId="5" applyNumberFormat="1" applyFont="1" applyBorder="1"/>
    <xf numFmtId="166" fontId="0" fillId="3" borderId="5" xfId="4" applyNumberFormat="1" applyFont="1" applyFill="1" applyBorder="1" applyAlignment="1">
      <alignment horizontal="right"/>
    </xf>
    <xf numFmtId="166" fontId="0" fillId="3" borderId="8" xfId="4" applyNumberFormat="1" applyFont="1" applyFill="1" applyBorder="1" applyAlignment="1">
      <alignment horizontal="right"/>
    </xf>
    <xf numFmtId="0" fontId="5" fillId="0" borderId="26" xfId="3" applyBorder="1"/>
    <xf numFmtId="0" fontId="5" fillId="0" borderId="3" xfId="3" applyBorder="1" applyAlignment="1">
      <alignment horizontal="right"/>
    </xf>
    <xf numFmtId="166" fontId="5" fillId="3" borderId="4" xfId="3" applyNumberFormat="1" applyFill="1" applyBorder="1" applyAlignment="1">
      <alignment horizontal="right"/>
    </xf>
    <xf numFmtId="0" fontId="5" fillId="0" borderId="4" xfId="3" applyBorder="1" applyAlignment="1">
      <alignment horizontal="right"/>
    </xf>
    <xf numFmtId="166" fontId="0" fillId="3" borderId="4" xfId="4" applyNumberFormat="1" applyFont="1" applyFill="1" applyBorder="1" applyAlignment="1">
      <alignment horizontal="right"/>
    </xf>
    <xf numFmtId="0" fontId="6" fillId="0" borderId="27" xfId="3" applyFont="1" applyBorder="1"/>
    <xf numFmtId="0" fontId="6" fillId="0" borderId="1" xfId="3" applyFont="1" applyBorder="1"/>
    <xf numFmtId="0" fontId="6" fillId="0" borderId="3" xfId="3" applyFont="1" applyBorder="1" applyAlignment="1">
      <alignment horizontal="right"/>
    </xf>
    <xf numFmtId="0" fontId="6" fillId="0" borderId="4" xfId="3" applyFont="1" applyBorder="1" applyAlignment="1">
      <alignment horizontal="right"/>
    </xf>
    <xf numFmtId="0" fontId="6" fillId="0" borderId="4" xfId="3" applyFont="1" applyBorder="1"/>
    <xf numFmtId="0" fontId="6" fillId="0" borderId="0" xfId="3" applyFont="1"/>
    <xf numFmtId="0" fontId="5" fillId="0" borderId="4" xfId="3" applyBorder="1"/>
    <xf numFmtId="0" fontId="14" fillId="4" borderId="17" xfId="3" applyFont="1" applyFill="1" applyBorder="1" applyAlignment="1">
      <alignment vertical="center" wrapText="1"/>
    </xf>
    <xf numFmtId="0" fontId="14" fillId="4" borderId="10" xfId="3" applyFont="1" applyFill="1" applyBorder="1" applyAlignment="1">
      <alignment horizontal="center" vertical="center"/>
    </xf>
    <xf numFmtId="0" fontId="14" fillId="4" borderId="18" xfId="3" applyFont="1" applyFill="1" applyBorder="1" applyAlignment="1">
      <alignment horizontal="center" vertical="center"/>
    </xf>
    <xf numFmtId="0" fontId="14" fillId="4" borderId="23" xfId="3" applyFont="1" applyFill="1" applyBorder="1" applyAlignment="1">
      <alignment vertical="center"/>
    </xf>
    <xf numFmtId="9" fontId="14" fillId="0" borderId="24" xfId="3" applyNumberFormat="1" applyFont="1" applyBorder="1" applyAlignment="1">
      <alignment horizontal="center" vertical="center"/>
    </xf>
    <xf numFmtId="9" fontId="14" fillId="0" borderId="19" xfId="3" applyNumberFormat="1" applyFont="1" applyBorder="1" applyAlignment="1">
      <alignment horizontal="center" vertical="center"/>
    </xf>
    <xf numFmtId="0" fontId="14" fillId="4" borderId="24" xfId="3" applyFont="1" applyFill="1" applyBorder="1" applyAlignment="1">
      <alignment vertical="center"/>
    </xf>
    <xf numFmtId="1" fontId="0" fillId="0" borderId="0" xfId="6" applyNumberFormat="1" applyFont="1"/>
    <xf numFmtId="0" fontId="9" fillId="2" borderId="4" xfId="3" applyFont="1" applyFill="1" applyBorder="1" applyAlignment="1">
      <alignment horizontal="left" vertical="center" wrapText="1"/>
    </xf>
    <xf numFmtId="9" fontId="9" fillId="3" borderId="4" xfId="6" applyFont="1" applyFill="1" applyBorder="1" applyAlignment="1">
      <alignment horizontal="center" vertical="center" wrapText="1"/>
    </xf>
    <xf numFmtId="9" fontId="5" fillId="0" borderId="0" xfId="3" applyNumberFormat="1"/>
    <xf numFmtId="9" fontId="0" fillId="0" borderId="8" xfId="6" applyFont="1" applyFill="1" applyBorder="1"/>
    <xf numFmtId="9" fontId="0" fillId="3" borderId="4" xfId="2" applyFont="1" applyFill="1" applyBorder="1"/>
    <xf numFmtId="0" fontId="4" fillId="0" borderId="0" xfId="3" applyFont="1"/>
    <xf numFmtId="0" fontId="5" fillId="0" borderId="0" xfId="3" applyNumberFormat="1" applyFill="1" applyAlignment="1">
      <alignment horizontal="left"/>
    </xf>
    <xf numFmtId="0" fontId="5" fillId="0" borderId="0" xfId="3" applyFill="1" applyAlignment="1">
      <alignment horizontal="left"/>
    </xf>
    <xf numFmtId="0" fontId="4" fillId="0" borderId="0" xfId="7"/>
    <xf numFmtId="0" fontId="0" fillId="0" borderId="0" xfId="7" applyFont="1"/>
    <xf numFmtId="0" fontId="4" fillId="0" borderId="0" xfId="3" applyFont="1" applyAlignment="1">
      <alignment horizontal="right"/>
    </xf>
    <xf numFmtId="0" fontId="15" fillId="0" borderId="0" xfId="0" applyFont="1" applyAlignment="1">
      <alignment vertical="center"/>
    </xf>
    <xf numFmtId="0" fontId="3" fillId="0" borderId="0" xfId="7" applyFont="1"/>
    <xf numFmtId="0" fontId="2" fillId="2" borderId="4" xfId="3" applyFont="1" applyFill="1" applyBorder="1" applyAlignment="1">
      <alignment wrapText="1"/>
    </xf>
    <xf numFmtId="0" fontId="1" fillId="0" borderId="0" xfId="3" applyFont="1" applyAlignment="1">
      <alignment horizontal="left"/>
    </xf>
    <xf numFmtId="0" fontId="1" fillId="0" borderId="0" xfId="3" applyFont="1"/>
    <xf numFmtId="0" fontId="7" fillId="2" borderId="1" xfId="3" applyFont="1" applyFill="1" applyBorder="1" applyAlignment="1">
      <alignment horizontal="left" vertical="top" wrapText="1"/>
    </xf>
    <xf numFmtId="0" fontId="7" fillId="2" borderId="3" xfId="3" applyFont="1" applyFill="1" applyBorder="1" applyAlignment="1">
      <alignment horizontal="left" vertical="top" wrapText="1"/>
    </xf>
    <xf numFmtId="0" fontId="8" fillId="2" borderId="17" xfId="3" applyFont="1" applyFill="1" applyBorder="1" applyAlignment="1">
      <alignment horizontal="left" vertical="top" wrapText="1"/>
    </xf>
    <xf numFmtId="0" fontId="8" fillId="2" borderId="18" xfId="3" applyFont="1" applyFill="1" applyBorder="1" applyAlignment="1">
      <alignment horizontal="left" vertical="top" wrapText="1"/>
    </xf>
    <xf numFmtId="0" fontId="8" fillId="2" borderId="18" xfId="3" applyFont="1" applyFill="1" applyBorder="1" applyAlignment="1">
      <alignment horizontal="left" vertical="top"/>
    </xf>
    <xf numFmtId="0" fontId="5" fillId="0" borderId="1" xfId="3" applyBorder="1" applyAlignment="1">
      <alignment horizontal="left"/>
    </xf>
    <xf numFmtId="0" fontId="5" fillId="0" borderId="2" xfId="3" applyBorder="1" applyAlignment="1">
      <alignment horizontal="left"/>
    </xf>
    <xf numFmtId="0" fontId="5" fillId="0" borderId="3" xfId="3" applyBorder="1" applyAlignment="1">
      <alignment horizontal="left"/>
    </xf>
  </cellXfs>
  <cellStyles count="8">
    <cellStyle name="Comma" xfId="1" builtinId="3"/>
    <cellStyle name="Comma 5" xfId="4" xr:uid="{00000000-0005-0000-0000-000000000000}"/>
    <cellStyle name="Comma 5 2" xfId="5" xr:uid="{00000000-0005-0000-0000-000001000000}"/>
    <cellStyle name="Normal" xfId="0" builtinId="0"/>
    <cellStyle name="Normal 8 2" xfId="7" xr:uid="{00000000-0005-0000-0000-000004000000}"/>
    <cellStyle name="Normal 9" xfId="3" xr:uid="{00000000-0005-0000-0000-000005000000}"/>
    <cellStyle name="Percent" xfId="2" builtinId="5"/>
    <cellStyle name="Percent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forskningsradet.no/sok-om-finansiering/budsjett/budsjettet-skal-innehold/foring-av-personalkostnader-og-indirekte-kostnader-for-naringsliv-offentlig-sektor-og-andre-soker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47626</xdr:colOff>
      <xdr:row>23</xdr:row>
      <xdr:rowOff>1</xdr:rowOff>
    </xdr:from>
    <xdr:to>
      <xdr:col>8</xdr:col>
      <xdr:colOff>47626</xdr:colOff>
      <xdr:row>51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000501"/>
          <a:ext cx="7419975" cy="533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SMB-definisjonen fra </a:t>
          </a:r>
          <a:r>
            <a:rPr lang="nb-NO" sz="1100" b="0" i="0" u="none" strike="noStrike" baseline="0">
              <a:solidFill>
                <a:schemeClr val="dk1"/>
              </a:solidFill>
              <a:latin typeface="+mn-lt"/>
              <a:ea typeface="+mn-ea"/>
              <a:cs typeface="+mn-cs"/>
            </a:rPr>
            <a:t>EØS-avtalens regler om offentlig støtte (FAD 2011)</a:t>
          </a:r>
        </a:p>
        <a:p>
          <a:r>
            <a:rPr lang="nb-NO" sz="1100" b="0" i="0" u="none" strike="noStrike" baseline="0">
              <a:solidFill>
                <a:schemeClr val="dk1"/>
              </a:solidFill>
              <a:latin typeface="+mn-lt"/>
              <a:ea typeface="+mn-ea"/>
              <a:cs typeface="+mn-cs"/>
            </a:rPr>
            <a:t>============================================================</a:t>
          </a:r>
          <a:endParaRPr lang="nb-NO" sz="1100"/>
        </a:p>
        <a:p>
          <a:r>
            <a:rPr lang="nb-NO" sz="1100"/>
            <a:t>ESAs retningslinjer om støtte til små og mellomstore bedrifter inneholder ingen materielle regler for støtte til SMB. Denne retningslinjen gir kun en definisjon av små og mellomstore bedrifter, som er likelydende som Kommisjonens definisjon, se ESAs retningslinjer, del III kapittelet «Aid to micro, small and medium-sized enterprises». Definisjonen av SMB følger også som vedlegg til det alminnelige gruppeunntaket.144 For å kunne anses som små eller mellomstore bedrifter må de aktuelle bedriftene oppfylle visse terskelverdier:</a:t>
          </a:r>
        </a:p>
        <a:p>
          <a:endParaRPr lang="nb-NO" sz="1100"/>
        </a:p>
        <a:p>
          <a:r>
            <a:rPr lang="nb-NO" sz="1100"/>
            <a:t>«Mellomstore bedrifter» er bedrifter som har:</a:t>
          </a:r>
        </a:p>
        <a:p>
          <a:r>
            <a:rPr lang="nb-NO" sz="1100"/>
            <a:t>• færre enn 250 ansatte, og</a:t>
          </a:r>
        </a:p>
        <a:p>
          <a:r>
            <a:rPr lang="nb-NO" sz="1100"/>
            <a:t>• årlig omsetning som ikke overstiger 50 millioner euro og/eller totalt balanseregnskap som ikke overstiger 43 millioner euro.</a:t>
          </a:r>
        </a:p>
        <a:p>
          <a:endParaRPr lang="nb-NO" sz="1100"/>
        </a:p>
        <a:p>
          <a:r>
            <a:rPr lang="nb-NO" sz="1100"/>
            <a:t>«Små bedrifter» er bedrifter som har:</a:t>
          </a:r>
        </a:p>
        <a:p>
          <a:r>
            <a:rPr lang="nb-NO" sz="1100"/>
            <a:t>• færre enn 50 ansatte/årsverk, og</a:t>
          </a:r>
        </a:p>
        <a:p>
          <a:r>
            <a:rPr lang="nb-NO" sz="1100"/>
            <a:t>• årlig omsetning og/eller balanseregnskap ikke overstiger 10 millioner euro</a:t>
          </a:r>
        </a:p>
        <a:p>
          <a:endParaRPr lang="nb-NO" sz="1100"/>
        </a:p>
        <a:p>
          <a:r>
            <a:rPr lang="nb-NO" sz="1100"/>
            <a:t>I tillegg må bedriften være «uavhengig». Dette innebærer at støttegiver må vurdere eventuelle forbindelser mellom bedriften og andre selskaper. Eksempler på at en bedrift er et uavhengig selskap er dersom:</a:t>
          </a:r>
        </a:p>
        <a:p>
          <a:r>
            <a:rPr lang="nb-NO" sz="1100"/>
            <a:t>• bedriften ikke har eiendeler i andre foretak, og ingen andre foretak har andeler i den samme bedriften, eller</a:t>
          </a:r>
        </a:p>
        <a:p>
          <a:r>
            <a:rPr lang="nb-NO" sz="1100"/>
            <a:t>• bedriften besitter mindre enn 25 % av kapitalen eller stemmerettighetene i et eller flere andre foretak, eller andre foretak eier mindre enn 25 % av kapitalen eller stemmerettighetene i bedriften.</a:t>
          </a:r>
        </a:p>
        <a:p>
          <a:endParaRPr lang="nb-NO" sz="1100"/>
        </a:p>
        <a:p>
          <a:r>
            <a:rPr lang="nb-NO" sz="1100"/>
            <a:t>Det er særlige regler for partnerbedrifter og tilknyttede bedrifter. For ytterligere informasjon vises til retningslinjene. Kommisjonen har forøvrig laget en slags modell som skal forklare SMB-definisjonen ved bruk av eksempler.145</a:t>
          </a:r>
        </a:p>
      </xdr:txBody>
    </xdr:sp>
    <xdr:clientData/>
  </xdr:twoCellAnchor>
  <xdr:twoCellAnchor editAs="oneCell">
    <xdr:from>
      <xdr:col>0</xdr:col>
      <xdr:colOff>47625</xdr:colOff>
      <xdr:row>45</xdr:row>
      <xdr:rowOff>85725</xdr:rowOff>
    </xdr:from>
    <xdr:to>
      <xdr:col>2</xdr:col>
      <xdr:colOff>847384</xdr:colOff>
      <xdr:row>59</xdr:row>
      <xdr:rowOff>152059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 y="8277225"/>
          <a:ext cx="2733334" cy="2733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9526</xdr:rowOff>
    </xdr:from>
    <xdr:to>
      <xdr:col>11</xdr:col>
      <xdr:colOff>0</xdr:colOff>
      <xdr:row>26</xdr:row>
      <xdr:rowOff>19050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0" y="1533526"/>
          <a:ext cx="7924800" cy="2867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chemeClr val="dk1"/>
              </a:solidFill>
              <a:effectLst/>
              <a:latin typeface="+mn-lt"/>
              <a:ea typeface="+mn-ea"/>
              <a:cs typeface="+mn-cs"/>
            </a:rPr>
            <a:t>Forklaring til tabellen for prosjektbudsjett og finansieringsplan nedenfor: </a:t>
          </a:r>
        </a:p>
        <a:p>
          <a:endParaRPr lang="nb-NO" sz="1100" b="0" i="0" u="none" strike="noStrike">
            <a:solidFill>
              <a:schemeClr val="dk1"/>
            </a:solidFill>
            <a:effectLst/>
            <a:latin typeface="+mn-lt"/>
            <a:ea typeface="+mn-ea"/>
            <a:cs typeface="+mn-cs"/>
          </a:endParaRPr>
        </a:p>
        <a:p>
          <a:r>
            <a:rPr lang="nb-NO" sz="1100" b="0" i="0" u="none" strike="noStrike">
              <a:solidFill>
                <a:schemeClr val="dk1"/>
              </a:solidFill>
              <a:effectLst/>
              <a:latin typeface="+mn-lt"/>
              <a:ea typeface="+mn-ea"/>
              <a:cs typeface="+mn-cs"/>
            </a:rPr>
            <a:t>&gt; Timesatser budsjettering</a:t>
          </a:r>
        </a:p>
        <a:p>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&gt; For bedrifter skal timesatsen skal ikke overstige 1,2 promille av nominell årslønn til ansatt</a:t>
          </a:r>
          <a:r>
            <a:rPr lang="nb-NO" sz="1100" b="0" i="0" u="none" strike="noStrike" baseline="0">
              <a:solidFill>
                <a:schemeClr val="dk1"/>
              </a:solidFill>
              <a:effectLst/>
              <a:latin typeface="+mn-lt"/>
              <a:ea typeface="+mn-ea"/>
              <a:cs typeface="+mn-cs"/>
            </a:rPr>
            <a:t>e som jobber i prosjektet</a:t>
          </a:r>
          <a:r>
            <a:rPr lang="nb-NO" sz="1100" b="0" i="0" u="none" strike="noStrike">
              <a:solidFill>
                <a:schemeClr val="dk1"/>
              </a:solidFill>
              <a:effectLst/>
              <a:latin typeface="+mn-lt"/>
              <a:ea typeface="+mn-ea"/>
              <a:cs typeface="+mn-cs"/>
            </a:rPr>
            <a:t>, </a:t>
          </a:r>
          <a:r>
            <a:rPr lang="nb-NO"/>
            <a:t> </a:t>
          </a:r>
        </a:p>
        <a:p>
          <a:r>
            <a:rPr lang="nb-NO" sz="1100" b="0" i="0" u="none" strike="noStrike">
              <a:solidFill>
                <a:schemeClr val="dk1"/>
              </a:solidFill>
              <a:effectLst/>
              <a:latin typeface="+mn-lt"/>
              <a:ea typeface="+mn-ea"/>
              <a:cs typeface="+mn-cs"/>
            </a:rPr>
            <a:t>       oppad begrenset til 1 100 kr per time og 1 850 timer per år.</a:t>
          </a:r>
          <a:r>
            <a:rPr lang="nb-NO" sz="1100" b="0" i="0" u="none" strike="noStrike" baseline="0">
              <a:solidFill>
                <a:schemeClr val="dk1"/>
              </a:solidFill>
              <a:effectLst/>
              <a:latin typeface="+mn-lt"/>
              <a:ea typeface="+mn-ea"/>
              <a:cs typeface="+mn-cs"/>
            </a:rPr>
            <a:t> </a:t>
          </a:r>
        </a:p>
        <a:p>
          <a:r>
            <a:rPr lang="nb-NO" sz="1100" b="0" i="0" u="none" strike="noStrike" baseline="0">
              <a:solidFill>
                <a:schemeClr val="dk1"/>
              </a:solidFill>
              <a:effectLst/>
              <a:latin typeface="+mn-lt"/>
              <a:ea typeface="+mn-ea"/>
              <a:cs typeface="+mn-cs"/>
            </a:rPr>
            <a:t>   &gt; </a:t>
          </a:r>
          <a:r>
            <a:rPr lang="nb-NO" sz="1100" b="0" i="0" u="none" strike="noStrike">
              <a:solidFill>
                <a:schemeClr val="dk1"/>
              </a:solidFill>
              <a:effectLst/>
              <a:latin typeface="+mn-lt"/>
              <a:ea typeface="+mn-ea"/>
              <a:cs typeface="+mn-cs"/>
            </a:rPr>
            <a:t>For forsknings-aktører gjelder </a:t>
          </a:r>
          <a:r>
            <a:rPr lang="nb-NO" sz="1100" b="0" i="0" u="sng" strike="noStrike" baseline="0">
              <a:solidFill>
                <a:schemeClr val="accent5"/>
              </a:solidFill>
              <a:effectLst/>
              <a:uFill>
                <a:solidFill>
                  <a:schemeClr val="accent5"/>
                </a:solidFill>
              </a:uFill>
              <a:latin typeface="+mn-lt"/>
              <a:ea typeface="+mn-ea"/>
              <a:cs typeface="+mn-cs"/>
            </a:rPr>
            <a:t>satser godkjent av NFR</a:t>
          </a:r>
          <a:r>
            <a:rPr lang="nb-NO" sz="1100" b="0" i="0" u="none" strike="noStrike">
              <a:solidFill>
                <a:schemeClr val="dk1"/>
              </a:solidFill>
              <a:effectLst/>
              <a:latin typeface="+mn-lt"/>
              <a:ea typeface="+mn-ea"/>
              <a:cs typeface="+mn-cs"/>
            </a:rPr>
            <a:t>.</a:t>
          </a:r>
        </a:p>
        <a:p>
          <a:endParaRPr lang="nb-NO" sz="1100" b="0" i="0" u="none" strike="noStrike">
            <a:solidFill>
              <a:schemeClr val="dk1"/>
            </a:solidFill>
            <a:effectLst/>
            <a:latin typeface="+mn-lt"/>
            <a:ea typeface="+mn-ea"/>
            <a:cs typeface="+mn-cs"/>
          </a:endParaRPr>
        </a:p>
        <a:p>
          <a:r>
            <a:rPr lang="nb-NO" sz="1100" b="0" i="0" u="none" strike="noStrike">
              <a:solidFill>
                <a:schemeClr val="dk1"/>
              </a:solidFill>
              <a:effectLst/>
              <a:latin typeface="+mn-lt"/>
              <a:ea typeface="+mn-ea"/>
              <a:cs typeface="+mn-cs"/>
            </a:rPr>
            <a:t>&gt; Prosjektkostnader for hver partner= direkte kostnader for egne aktiviteter + innkjøp av varer og tjenester fra underleverandører.</a:t>
          </a:r>
          <a:r>
            <a:rPr lang="nb-NO"/>
            <a:t> </a:t>
          </a:r>
        </a:p>
        <a:p>
          <a:r>
            <a:rPr lang="nb-NO" sz="1100" b="0" i="0" u="none" strike="noStrike">
              <a:solidFill>
                <a:schemeClr val="dk1"/>
              </a:solidFill>
              <a:effectLst/>
              <a:latin typeface="+mn-lt"/>
              <a:ea typeface="+mn-ea"/>
              <a:cs typeface="+mn-cs"/>
            </a:rPr>
            <a:t>&gt; Sum prosjektbudsjett = sum finansieringsbudsjett.</a:t>
          </a:r>
          <a:r>
            <a:rPr lang="nb-NO"/>
            <a:t> </a:t>
          </a:r>
          <a:br>
            <a:rPr lang="nb-NO"/>
          </a:br>
          <a:r>
            <a:rPr lang="nb-NO" sz="1100" b="0" i="0" u="none" strike="noStrike">
              <a:solidFill>
                <a:schemeClr val="dk1"/>
              </a:solidFill>
              <a:effectLst/>
              <a:latin typeface="+mn-lt"/>
              <a:ea typeface="+mn-ea"/>
              <a:cs typeface="+mn-cs"/>
            </a:rPr>
            <a:t>&gt; Egne ressurser = </a:t>
          </a:r>
          <a:r>
            <a:rPr lang="nb-NO" sz="1100" b="0" i="0" u="none" strike="noStrike" baseline="0">
              <a:solidFill>
                <a:schemeClr val="dk1"/>
              </a:solidFill>
              <a:effectLst/>
              <a:latin typeface="+mn-lt"/>
              <a:ea typeface="+mn-ea"/>
              <a:cs typeface="+mn-cs"/>
            </a:rPr>
            <a:t>egne prosjektkostnader som partner dekker selv.</a:t>
          </a:r>
          <a:endParaRPr lang="nb-NO"/>
        </a:p>
        <a:p>
          <a:pPr marL="0" marR="0" lvl="0" indent="0" defTabSz="914400" eaLnBrk="1" fontAlgn="auto" latinLnBrk="0" hangingPunct="1">
            <a:lnSpc>
              <a:spcPct val="100000"/>
            </a:lnSpc>
            <a:spcBef>
              <a:spcPts val="0"/>
            </a:spcBef>
            <a:spcAft>
              <a:spcPts val="0"/>
            </a:spcAft>
            <a:buClrTx/>
            <a:buSzTx/>
            <a:buFontTx/>
            <a:buNone/>
            <a:tabLst/>
            <a:defRPr/>
          </a:pPr>
          <a:r>
            <a:rPr lang="nb-NO" sz="1100" b="0" i="0" u="none" strike="noStrike">
              <a:solidFill>
                <a:schemeClr val="dk1"/>
              </a:solidFill>
              <a:effectLst/>
              <a:latin typeface="+mn-lt"/>
              <a:ea typeface="+mn-ea"/>
              <a:cs typeface="+mn-cs"/>
            </a:rPr>
            <a:t>&gt; Direkte bidrag = kontantbeløp</a:t>
          </a:r>
          <a:r>
            <a:rPr lang="nb-NO" sz="1100" b="0" i="0" u="none" strike="noStrike" baseline="0">
              <a:solidFill>
                <a:schemeClr val="dk1"/>
              </a:solidFill>
              <a:effectLst/>
              <a:latin typeface="+mn-lt"/>
              <a:ea typeface="+mn-ea"/>
              <a:cs typeface="+mn-cs"/>
            </a:rPr>
            <a:t> </a:t>
          </a:r>
          <a:r>
            <a:rPr lang="nb-NO" sz="1100">
              <a:solidFill>
                <a:schemeClr val="dk1"/>
              </a:solidFill>
              <a:effectLst/>
              <a:latin typeface="+mn-lt"/>
              <a:ea typeface="+mn-ea"/>
              <a:cs typeface="+mn-cs"/>
            </a:rPr>
            <a:t>(finansieringsbidrag)</a:t>
          </a:r>
          <a:r>
            <a:rPr lang="nb-NO" sz="1100" baseline="0">
              <a:solidFill>
                <a:schemeClr val="dk1"/>
              </a:solidFill>
              <a:effectLst/>
              <a:latin typeface="+mn-lt"/>
              <a:ea typeface="+mn-ea"/>
              <a:cs typeface="+mn-cs"/>
            </a:rPr>
            <a:t> </a:t>
          </a:r>
          <a:r>
            <a:rPr lang="nb-NO" sz="1100" b="0" i="0" u="none" strike="noStrike" baseline="0">
              <a:solidFill>
                <a:schemeClr val="dk1"/>
              </a:solidFill>
              <a:effectLst/>
              <a:latin typeface="+mn-lt"/>
              <a:ea typeface="+mn-ea"/>
              <a:cs typeface="+mn-cs"/>
            </a:rPr>
            <a:t>som partner bidrar</a:t>
          </a:r>
          <a:r>
            <a:rPr lang="nb-NO" sz="1100" b="0" i="0" u="none" strike="noStrike">
              <a:solidFill>
                <a:schemeClr val="dk1"/>
              </a:solidFill>
              <a:effectLst/>
              <a:latin typeface="+mn-lt"/>
              <a:ea typeface="+mn-ea"/>
              <a:cs typeface="+mn-cs"/>
            </a:rPr>
            <a:t> til prosjektet for å dekke kostnadene til andre partnere.</a:t>
          </a:r>
          <a:r>
            <a:rPr lang="nb-NO"/>
            <a:t> </a:t>
          </a:r>
        </a:p>
        <a:p>
          <a:r>
            <a:rPr lang="nb-NO" sz="1100" b="0" i="0" u="none" strike="noStrike">
              <a:solidFill>
                <a:schemeClr val="dk1"/>
              </a:solidFill>
              <a:effectLst/>
              <a:latin typeface="+mn-lt"/>
              <a:ea typeface="+mn-ea"/>
              <a:cs typeface="+mn-cs"/>
            </a:rPr>
            <a:t>&gt; Sum( egne ressurser + direkte bidrag ) = sum finansieringsplan</a:t>
          </a:r>
          <a:r>
            <a:rPr lang="nb-NO"/>
            <a:t> </a:t>
          </a:r>
        </a:p>
        <a:p>
          <a:r>
            <a:rPr lang="nb-NO" sz="1100" b="0" i="0" u="none" strike="noStrike">
              <a:solidFill>
                <a:schemeClr val="dk1"/>
              </a:solidFill>
              <a:effectLst/>
              <a:latin typeface="+mn-lt"/>
              <a:ea typeface="+mn-ea"/>
              <a:cs typeface="+mn-cs"/>
            </a:rPr>
            <a:t>&gt; Off. støtte: Partnere må opplyse om de får annen offentlig støtte til prosjektet fra Norge eller kilder i utlandet.</a:t>
          </a:r>
          <a:r>
            <a:rPr lang="nb-NO"/>
            <a:t> </a:t>
          </a:r>
        </a:p>
        <a:p>
          <a:r>
            <a:rPr lang="nb-NO" sz="1100" b="0" i="0" u="none" strike="noStrike">
              <a:solidFill>
                <a:schemeClr val="dk1"/>
              </a:solidFill>
              <a:effectLst/>
              <a:latin typeface="+mn-lt"/>
              <a:ea typeface="+mn-ea"/>
              <a:cs typeface="+mn-cs"/>
            </a:rPr>
            <a:t>&gt; MVA skal ikke inkluderes</a:t>
          </a:r>
          <a:r>
            <a:rPr lang="nb-NO"/>
            <a:t> </a:t>
          </a:r>
        </a:p>
        <a:p>
          <a:r>
            <a:rPr lang="nb-NO" sz="1100" b="0" i="0" u="none" strike="noStrike">
              <a:solidFill>
                <a:schemeClr val="dk1"/>
              </a:solidFill>
              <a:effectLst/>
              <a:latin typeface="+mn-lt"/>
              <a:ea typeface="+mn-ea"/>
              <a:cs typeface="+mn-cs"/>
            </a:rPr>
            <a:t>&gt; Inntekter og restverdier skal trekkes</a:t>
          </a:r>
          <a:r>
            <a:rPr lang="nb-NO" sz="1100" b="0" i="0" u="none" strike="noStrike" baseline="0">
              <a:solidFill>
                <a:schemeClr val="dk1"/>
              </a:solidFill>
              <a:effectLst/>
              <a:latin typeface="+mn-lt"/>
              <a:ea typeface="+mn-ea"/>
              <a:cs typeface="+mn-cs"/>
            </a:rPr>
            <a:t> fra kostnadsbudsjettet, altså tabell 1 sum kostnader = prosjektets netto direkte kostnader</a:t>
          </a:r>
          <a:endParaRPr lang="nb-NO"/>
        </a:p>
        <a:p>
          <a:r>
            <a:rPr lang="nb-NO" sz="1100" b="0" i="0" u="none" strike="noStrike">
              <a:solidFill>
                <a:schemeClr val="dk1"/>
              </a:solidFill>
              <a:effectLst/>
              <a:latin typeface="+mn-lt"/>
              <a:ea typeface="+mn-ea"/>
              <a:cs typeface="+mn-cs"/>
            </a:rPr>
            <a:t>&gt; Prosjektet</a:t>
          </a:r>
          <a:r>
            <a:rPr lang="nb-NO" sz="1100" b="0" i="0" u="none" strike="noStrike" baseline="0">
              <a:solidFill>
                <a:schemeClr val="dk1"/>
              </a:solidFill>
              <a:effectLst/>
              <a:latin typeface="+mn-lt"/>
              <a:ea typeface="+mn-ea"/>
              <a:cs typeface="+mn-cs"/>
            </a:rPr>
            <a:t> får utbetalt støtte for kostnader fra den dato CLIMITs programstyre fattet vedtak om støtte til prosjektet. Kostnader for skriving av søknader og eventuelle prosjektkostnader fra før vedtaksdato får ikke støtte.</a:t>
          </a:r>
        </a:p>
        <a:p>
          <a:r>
            <a:rPr lang="nb-NO" sz="1100" b="0" i="0" u="none" strike="noStrike">
              <a:solidFill>
                <a:schemeClr val="dk1"/>
              </a:solidFill>
              <a:effectLst/>
              <a:latin typeface="+mn-lt"/>
              <a:ea typeface="+mn-ea"/>
              <a:cs typeface="+mn-cs"/>
            </a:rPr>
            <a:t>&gt; Avtaler med underleverandører skal inngås på "armlengdes avstand", dvs vanlige forretningsmessige vilkår.</a:t>
          </a:r>
          <a:r>
            <a:rPr lang="nb-NO"/>
            <a:t> </a:t>
          </a:r>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38</xdr:row>
      <xdr:rowOff>161925</xdr:rowOff>
    </xdr:from>
    <xdr:to>
      <xdr:col>7</xdr:col>
      <xdr:colOff>161109</xdr:colOff>
      <xdr:row>47</xdr:row>
      <xdr:rowOff>104568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7625" y="8277225"/>
          <a:ext cx="6523809" cy="1657143"/>
        </a:xfrm>
        <a:prstGeom prst="rect">
          <a:avLst/>
        </a:prstGeom>
      </xdr:spPr>
    </xdr:pic>
    <xdr:clientData/>
  </xdr:twoCellAnchor>
  <xdr:twoCellAnchor editAs="oneCell">
    <xdr:from>
      <xdr:col>1</xdr:col>
      <xdr:colOff>0</xdr:colOff>
      <xdr:row>49</xdr:row>
      <xdr:rowOff>152400</xdr:rowOff>
    </xdr:from>
    <xdr:to>
      <xdr:col>7</xdr:col>
      <xdr:colOff>46818</xdr:colOff>
      <xdr:row>66</xdr:row>
      <xdr:rowOff>85329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0363200"/>
          <a:ext cx="6457143" cy="3171429"/>
        </a:xfrm>
        <a:prstGeom prst="rect">
          <a:avLst/>
        </a:prstGeom>
      </xdr:spPr>
    </xdr:pic>
    <xdr:clientData/>
  </xdr:twoCellAnchor>
  <xdr:twoCellAnchor editAs="oneCell">
    <xdr:from>
      <xdr:col>1</xdr:col>
      <xdr:colOff>0</xdr:colOff>
      <xdr:row>69</xdr:row>
      <xdr:rowOff>0</xdr:rowOff>
    </xdr:from>
    <xdr:to>
      <xdr:col>6</xdr:col>
      <xdr:colOff>627859</xdr:colOff>
      <xdr:row>74</xdr:row>
      <xdr:rowOff>57024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0" y="14020800"/>
          <a:ext cx="6323809" cy="1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G21"/>
  <sheetViews>
    <sheetView workbookViewId="0">
      <selection activeCell="C21" sqref="C21"/>
    </sheetView>
    <sheetView tabSelected="1" workbookViewId="1"/>
  </sheetViews>
  <sheetFormatPr defaultColWidth="9.140625" defaultRowHeight="15" x14ac:dyDescent="0.25"/>
  <cols>
    <col min="1" max="1" width="23.85546875" style="5" customWidth="1"/>
    <col min="2" max="2" width="5.140625" style="5" customWidth="1"/>
    <col min="3" max="3" width="20.85546875" style="5" customWidth="1"/>
    <col min="4" max="6" width="12.28515625" style="5" customWidth="1"/>
    <col min="7" max="7" width="13.28515625" style="5" customWidth="1"/>
    <col min="8" max="8" width="12.28515625" style="5" customWidth="1"/>
    <col min="9" max="9" width="12.42578125" style="5" customWidth="1"/>
    <col min="10" max="16384" width="9.140625" style="5"/>
  </cols>
  <sheetData>
    <row r="2" spans="1:449" ht="30" x14ac:dyDescent="0.25">
      <c r="A2" s="1" t="s">
        <v>0</v>
      </c>
      <c r="B2" s="2"/>
      <c r="C2" s="3"/>
      <c r="D2" s="4" t="s">
        <v>1</v>
      </c>
      <c r="E2" s="4" t="s">
        <v>2</v>
      </c>
      <c r="F2" s="4" t="s">
        <v>3</v>
      </c>
    </row>
    <row r="3" spans="1:449" x14ac:dyDescent="0.25">
      <c r="A3" s="6" t="s">
        <v>4</v>
      </c>
      <c r="B3" s="7"/>
      <c r="C3" s="8"/>
      <c r="D3" s="9">
        <v>50</v>
      </c>
      <c r="E3" s="9">
        <v>10</v>
      </c>
      <c r="F3" s="9">
        <v>10</v>
      </c>
    </row>
    <row r="4" spans="1:449" x14ac:dyDescent="0.25">
      <c r="A4" s="10" t="s">
        <v>5</v>
      </c>
      <c r="B4" s="11"/>
      <c r="C4" s="12"/>
      <c r="D4" s="13">
        <v>250</v>
      </c>
      <c r="E4" s="13">
        <v>50</v>
      </c>
      <c r="F4" s="13">
        <v>43</v>
      </c>
    </row>
    <row r="5" spans="1:449" x14ac:dyDescent="0.25">
      <c r="A5" s="10" t="s">
        <v>6</v>
      </c>
      <c r="B5" s="11"/>
      <c r="C5" s="12"/>
      <c r="D5" s="14" t="s">
        <v>7</v>
      </c>
      <c r="E5" s="15" t="s">
        <v>7</v>
      </c>
      <c r="F5" s="15" t="s">
        <v>7</v>
      </c>
    </row>
    <row r="6" spans="1:449" x14ac:dyDescent="0.25">
      <c r="A6" s="16" t="s">
        <v>8</v>
      </c>
      <c r="B6" s="17"/>
      <c r="C6" s="18"/>
      <c r="D6" s="19">
        <v>10.039999999999999</v>
      </c>
      <c r="E6" s="20" t="s">
        <v>9</v>
      </c>
      <c r="F6" s="20" t="s">
        <v>9</v>
      </c>
      <c r="G6" s="134" t="s">
        <v>195</v>
      </c>
    </row>
    <row r="7" spans="1:449" x14ac:dyDescent="0.25">
      <c r="A7" s="16" t="s">
        <v>4</v>
      </c>
      <c r="B7" s="17"/>
      <c r="C7" s="18"/>
      <c r="D7" s="13"/>
      <c r="E7" s="21">
        <f>E3*$D$6</f>
        <v>100.39999999999999</v>
      </c>
      <c r="F7" s="21">
        <f>F3*$D$6</f>
        <v>100.39999999999999</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row>
    <row r="8" spans="1:449" x14ac:dyDescent="0.25">
      <c r="A8" s="16" t="s">
        <v>5</v>
      </c>
      <c r="B8" s="17"/>
      <c r="C8" s="18"/>
      <c r="D8" s="13"/>
      <c r="E8" s="21">
        <f>E4*$D$6</f>
        <v>501.99999999999994</v>
      </c>
      <c r="F8" s="21">
        <f>F4*$D$6</f>
        <v>431.71999999999997</v>
      </c>
    </row>
    <row r="9" spans="1:449" x14ac:dyDescent="0.25">
      <c r="D9" s="23"/>
      <c r="E9" s="24"/>
      <c r="F9" s="24"/>
    </row>
    <row r="10" spans="1:449" x14ac:dyDescent="0.25">
      <c r="A10" s="125" t="s">
        <v>84</v>
      </c>
      <c r="D10" s="23"/>
      <c r="E10" s="24"/>
      <c r="F10" s="24"/>
    </row>
    <row r="11" spans="1:449" x14ac:dyDescent="0.25">
      <c r="A11" s="125" t="s">
        <v>179</v>
      </c>
      <c r="D11" s="23"/>
      <c r="E11" s="24"/>
      <c r="F11" s="24"/>
    </row>
    <row r="12" spans="1:449" x14ac:dyDescent="0.25">
      <c r="A12" s="125"/>
      <c r="D12" s="23"/>
      <c r="E12" s="24"/>
      <c r="F12" s="24"/>
    </row>
    <row r="13" spans="1:449" x14ac:dyDescent="0.25">
      <c r="D13" s="125" t="s">
        <v>180</v>
      </c>
    </row>
    <row r="14" spans="1:449" ht="30" x14ac:dyDescent="0.25">
      <c r="A14" s="25" t="s">
        <v>10</v>
      </c>
      <c r="B14" s="25" t="s">
        <v>11</v>
      </c>
      <c r="C14" s="25" t="s">
        <v>12</v>
      </c>
      <c r="D14" s="4" t="s">
        <v>1</v>
      </c>
      <c r="E14" s="4" t="s">
        <v>13</v>
      </c>
      <c r="F14" s="4" t="s">
        <v>14</v>
      </c>
      <c r="G14" s="4" t="s">
        <v>192</v>
      </c>
      <c r="H14" s="4" t="s">
        <v>15</v>
      </c>
    </row>
    <row r="15" spans="1:449" x14ac:dyDescent="0.25">
      <c r="A15" s="26" t="s">
        <v>16</v>
      </c>
      <c r="B15" s="27" t="s">
        <v>17</v>
      </c>
      <c r="C15" s="27" t="s">
        <v>22</v>
      </c>
      <c r="D15" s="28">
        <v>45</v>
      </c>
      <c r="E15" s="29">
        <v>120</v>
      </c>
      <c r="F15" s="28">
        <v>30</v>
      </c>
      <c r="G15" s="28" t="s">
        <v>23</v>
      </c>
      <c r="H15" s="30" t="str">
        <f>IF(OR(D15&lt;=0,E15&lt;=0,F15&lt;=0),lister!$F$13,IF(AND(D15&lt;$D$3,OR(E15&lt;$E$7,F15&lt;$F$7),G15="ja"),$A$3,IF(AND(D15&lt;$D$4,OR(E15&lt;$E$8,F15&lt;$F$8),G15="ja"),$A$4,$A$5)))</f>
        <v>Små</v>
      </c>
    </row>
    <row r="16" spans="1:449" x14ac:dyDescent="0.25">
      <c r="A16" s="27" t="s">
        <v>20</v>
      </c>
      <c r="B16" s="27" t="s">
        <v>17</v>
      </c>
      <c r="C16" s="27" t="s">
        <v>18</v>
      </c>
      <c r="D16" s="28">
        <v>1500</v>
      </c>
      <c r="E16" s="29">
        <v>15000</v>
      </c>
      <c r="F16" s="28">
        <v>120000</v>
      </c>
      <c r="G16" s="28" t="s">
        <v>23</v>
      </c>
      <c r="H16" s="30" t="str">
        <f>IF(OR(D16&lt;=0,E16&lt;=0,F16&lt;=0),lister!$F$13,IF(AND(D16&lt;$D$3,OR(E16&lt;$E$7,F16&lt;$F$7),G16="ja"),$A$3,IF(AND(D16&lt;$D$4,OR(E16&lt;$E$8,F16&lt;$F$8),G16="ja"),$A$4,$A$5)))</f>
        <v>Stor</v>
      </c>
    </row>
    <row r="17" spans="1:8" x14ac:dyDescent="0.25">
      <c r="A17" s="27" t="s">
        <v>24</v>
      </c>
      <c r="B17" s="27" t="s">
        <v>25</v>
      </c>
      <c r="C17" s="27" t="s">
        <v>22</v>
      </c>
      <c r="D17" s="28">
        <v>240</v>
      </c>
      <c r="E17" s="29">
        <v>240</v>
      </c>
      <c r="F17" s="28">
        <v>400</v>
      </c>
      <c r="G17" s="28" t="s">
        <v>23</v>
      </c>
      <c r="H17" s="30" t="str">
        <f>IF(OR(D17&lt;=0,E17&lt;=0,F17&lt;=0),lister!$F$13,IF(AND(D17&lt;$D$3,OR(E17&lt;$E$7,F17&lt;$F$7),G17="ja"),$A$3,IF(AND(D17&lt;$D$4,OR(E17&lt;$E$8,F17&lt;$F$8),G17="ja"),$A$4,$A$5)))</f>
        <v>Mellomstor</v>
      </c>
    </row>
    <row r="18" spans="1:8" x14ac:dyDescent="0.25">
      <c r="A18" s="27" t="s">
        <v>26</v>
      </c>
      <c r="B18" s="27" t="s">
        <v>138</v>
      </c>
      <c r="C18" s="27" t="s">
        <v>95</v>
      </c>
      <c r="D18" s="28">
        <v>45</v>
      </c>
      <c r="E18" s="29">
        <v>120</v>
      </c>
      <c r="F18" s="28">
        <v>30</v>
      </c>
      <c r="G18" s="28" t="s">
        <v>19</v>
      </c>
      <c r="H18" s="30" t="str">
        <f>IF(OR(D18&lt;=0,E18&lt;=0,F18&lt;=0),lister!$F$13,IF(AND(D18&lt;$D$3,OR(E18&lt;$E$7,F18&lt;$F$7),G18="ja"),$A$3,IF(AND(D18&lt;$D$4,OR(E18&lt;$E$8,F18&lt;$F$8),G18="ja"),$A$4,$A$5)))</f>
        <v>Stor</v>
      </c>
    </row>
    <row r="19" spans="1:8" x14ac:dyDescent="0.25">
      <c r="A19" s="27" t="s">
        <v>28</v>
      </c>
      <c r="B19" s="27" t="s">
        <v>17</v>
      </c>
      <c r="C19" s="27" t="s">
        <v>18</v>
      </c>
      <c r="D19" s="28">
        <v>300</v>
      </c>
      <c r="E19" s="29">
        <v>900</v>
      </c>
      <c r="F19" s="28">
        <v>400</v>
      </c>
      <c r="G19" s="28" t="s">
        <v>23</v>
      </c>
      <c r="H19" s="30" t="str">
        <f>IF(OR(D19&lt;=0,E19&lt;=0,F19&lt;=0),lister!$F$13,IF(AND(D19&lt;$D$3,OR(E19&lt;$E$7,F19&lt;$F$7),G19="ja"),$A$3,IF(AND(D19&lt;$D$4,OR(E19&lt;$E$8,F19&lt;$F$8),G19="ja"),$A$4,$A$5)))</f>
        <v>Stor</v>
      </c>
    </row>
    <row r="20" spans="1:8" x14ac:dyDescent="0.25">
      <c r="A20" s="27" t="s">
        <v>193</v>
      </c>
      <c r="B20" s="27" t="s">
        <v>17</v>
      </c>
      <c r="C20" s="27" t="s">
        <v>191</v>
      </c>
      <c r="D20" s="28">
        <v>300</v>
      </c>
      <c r="E20" s="29">
        <v>900</v>
      </c>
      <c r="F20" s="28">
        <v>400</v>
      </c>
      <c r="G20" s="28" t="s">
        <v>23</v>
      </c>
      <c r="H20" s="30" t="str">
        <f>IF(OR(D20&lt;=0,E20&lt;=0,F20&lt;=0),lister!$F$13,IF(AND(D20&lt;$D$3,OR(E20&lt;$E$7,F20&lt;$F$7),G20="ja"),$A$3,IF(AND(D20&lt;$D$4,OR(E20&lt;$E$8,F20&lt;$F$8),G20="ja"),$A$4,$A$5)))</f>
        <v>Stor</v>
      </c>
    </row>
    <row r="21" spans="1:8" x14ac:dyDescent="0.25">
      <c r="A21" s="27" t="s">
        <v>194</v>
      </c>
      <c r="B21" s="27" t="s">
        <v>17</v>
      </c>
      <c r="C21" s="27" t="s">
        <v>22</v>
      </c>
      <c r="D21" s="28">
        <v>300</v>
      </c>
      <c r="E21" s="29">
        <v>900</v>
      </c>
      <c r="F21" s="28">
        <v>400</v>
      </c>
      <c r="G21" s="28" t="s">
        <v>23</v>
      </c>
      <c r="H21" s="30" t="str">
        <f>IF(OR(D21&lt;=0,E21&lt;=0,F21&lt;=0),lister!$F$13,IF(AND(D21&lt;$D$3,OR(E21&lt;$E$7,F21&lt;$F$7),G21="ja"),$A$3,IF(AND(D21&lt;$D$4,OR(E21&lt;$E$8,F21&lt;$F$8),G21="ja"),$A$4,$A$5)))</f>
        <v>Stor</v>
      </c>
    </row>
  </sheetData>
  <dataValidations count="2">
    <dataValidation type="list" allowBlank="1" showInputMessage="1" showErrorMessage="1" sqref="G15:G21 G3:G5 G8" xr:uid="{00000000-0002-0000-0000-000000000000}">
      <formula1>ja_nei</formula1>
    </dataValidation>
    <dataValidation type="list" allowBlank="1" showInputMessage="1" showErrorMessage="1" sqref="C15:C21" xr:uid="{00000000-0002-0000-0000-000001000000}">
      <formula1>type_akt</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lister!$B$2:$B$46</xm:f>
          </x14:formula1>
          <xm:sqref>B15:B21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3"/>
  <sheetViews>
    <sheetView topLeftCell="A25" workbookViewId="0">
      <selection activeCell="J56" sqref="J56"/>
    </sheetView>
    <sheetView topLeftCell="A52" workbookViewId="1">
      <selection activeCell="A22" sqref="A22:XFD24"/>
    </sheetView>
  </sheetViews>
  <sheetFormatPr defaultColWidth="9.140625" defaultRowHeight="15" x14ac:dyDescent="0.25"/>
  <cols>
    <col min="1" max="1" width="3.7109375" style="5" customWidth="1"/>
    <col min="2" max="2" width="28" style="5" customWidth="1"/>
    <col min="3" max="3" width="9.7109375" style="23" customWidth="1"/>
    <col min="4" max="4" width="8.85546875" style="5" customWidth="1"/>
    <col min="5" max="5" width="10.28515625" style="5" customWidth="1"/>
    <col min="6" max="11" width="9.7109375" style="5" customWidth="1"/>
    <col min="12" max="20" width="9.140625" style="5"/>
    <col min="21" max="21" width="14" style="5" customWidth="1"/>
    <col min="22" max="16384" width="9.140625" style="5"/>
  </cols>
  <sheetData>
    <row r="1" spans="1:22" x14ac:dyDescent="0.25">
      <c r="A1" s="31" t="s">
        <v>29</v>
      </c>
      <c r="B1" s="31"/>
      <c r="C1" s="31"/>
      <c r="D1" s="23"/>
    </row>
    <row r="2" spans="1:22" x14ac:dyDescent="0.25">
      <c r="A2" s="32" t="s">
        <v>30</v>
      </c>
      <c r="C2" s="125" t="s">
        <v>181</v>
      </c>
      <c r="D2" s="33"/>
      <c r="E2" s="126"/>
    </row>
    <row r="3" spans="1:22" x14ac:dyDescent="0.25">
      <c r="A3" s="5" t="s">
        <v>31</v>
      </c>
      <c r="C3" s="125" t="s">
        <v>182</v>
      </c>
      <c r="D3" s="23"/>
      <c r="E3" s="127"/>
    </row>
    <row r="4" spans="1:22" x14ac:dyDescent="0.25">
      <c r="A4" s="125" t="s">
        <v>183</v>
      </c>
      <c r="D4" s="130"/>
      <c r="E4" s="34">
        <v>0.1</v>
      </c>
    </row>
    <row r="5" spans="1:22" x14ac:dyDescent="0.25">
      <c r="C5" s="5"/>
      <c r="D5" s="23"/>
      <c r="E5" s="34"/>
    </row>
    <row r="6" spans="1:22" x14ac:dyDescent="0.25">
      <c r="A6" s="125" t="s">
        <v>84</v>
      </c>
      <c r="C6" s="5"/>
      <c r="D6" s="23"/>
      <c r="E6" s="34"/>
    </row>
    <row r="7" spans="1:22" x14ac:dyDescent="0.25">
      <c r="A7" s="125" t="s">
        <v>179</v>
      </c>
      <c r="U7" s="35"/>
      <c r="V7" s="35"/>
    </row>
    <row r="8" spans="1:22" x14ac:dyDescent="0.25">
      <c r="A8" s="125"/>
      <c r="U8" s="35"/>
      <c r="V8" s="35"/>
    </row>
    <row r="9" spans="1:22" x14ac:dyDescent="0.25">
      <c r="A9" s="125"/>
      <c r="U9" s="35"/>
      <c r="V9" s="35"/>
    </row>
    <row r="10" spans="1:22" x14ac:dyDescent="0.25">
      <c r="A10" s="125"/>
      <c r="U10" s="35"/>
      <c r="V10" s="35"/>
    </row>
    <row r="11" spans="1:22" x14ac:dyDescent="0.25">
      <c r="A11" s="125"/>
      <c r="U11" s="35"/>
      <c r="V11" s="35"/>
    </row>
    <row r="12" spans="1:22" x14ac:dyDescent="0.25">
      <c r="A12" s="125"/>
      <c r="U12" s="35"/>
      <c r="V12" s="35"/>
    </row>
    <row r="13" spans="1:22" x14ac:dyDescent="0.25">
      <c r="A13" s="125"/>
      <c r="U13" s="35"/>
      <c r="V13" s="35"/>
    </row>
    <row r="14" spans="1:22" x14ac:dyDescent="0.25">
      <c r="A14" s="125"/>
      <c r="U14" s="35"/>
      <c r="V14" s="35"/>
    </row>
    <row r="15" spans="1:22" x14ac:dyDescent="0.25">
      <c r="A15" s="125"/>
      <c r="U15" s="35"/>
      <c r="V15" s="35"/>
    </row>
    <row r="16" spans="1:22" x14ac:dyDescent="0.25">
      <c r="A16" s="125"/>
      <c r="U16" s="35"/>
      <c r="V16" s="35"/>
    </row>
    <row r="17" spans="1:22" x14ac:dyDescent="0.25">
      <c r="A17" s="125"/>
      <c r="U17" s="35"/>
      <c r="V17" s="35"/>
    </row>
    <row r="18" spans="1:22" x14ac:dyDescent="0.25">
      <c r="A18" s="125"/>
      <c r="U18" s="35"/>
      <c r="V18" s="35"/>
    </row>
    <row r="19" spans="1:22" x14ac:dyDescent="0.25">
      <c r="A19" s="125"/>
      <c r="U19" s="35"/>
      <c r="V19" s="35"/>
    </row>
    <row r="20" spans="1:22" x14ac:dyDescent="0.25">
      <c r="A20" s="125"/>
      <c r="U20" s="35"/>
      <c r="V20" s="35"/>
    </row>
    <row r="21" spans="1:22" x14ac:dyDescent="0.25">
      <c r="A21" s="125"/>
      <c r="U21" s="35"/>
      <c r="V21" s="35"/>
    </row>
    <row r="22" spans="1:22" x14ac:dyDescent="0.25">
      <c r="A22" s="125"/>
      <c r="U22" s="35"/>
      <c r="V22" s="35"/>
    </row>
    <row r="23" spans="1:22" x14ac:dyDescent="0.25">
      <c r="A23" s="125"/>
      <c r="U23" s="35"/>
      <c r="V23" s="35"/>
    </row>
    <row r="24" spans="1:22" x14ac:dyDescent="0.25">
      <c r="A24" s="125"/>
      <c r="U24" s="35"/>
      <c r="V24" s="35"/>
    </row>
    <row r="25" spans="1:22" x14ac:dyDescent="0.25">
      <c r="A25" s="125"/>
      <c r="U25" s="35"/>
      <c r="V25" s="35"/>
    </row>
    <row r="26" spans="1:22" x14ac:dyDescent="0.25">
      <c r="A26" s="131"/>
    </row>
    <row r="27" spans="1:22" ht="15.75" thickBot="1" x14ac:dyDescent="0.3"/>
    <row r="28" spans="1:22" ht="56.25" customHeight="1" thickBot="1" x14ac:dyDescent="0.3">
      <c r="A28" s="138" t="s">
        <v>189</v>
      </c>
      <c r="B28" s="139"/>
      <c r="C28" s="37" t="s">
        <v>185</v>
      </c>
      <c r="D28" s="36" t="s">
        <v>32</v>
      </c>
      <c r="E28" s="37" t="s">
        <v>33</v>
      </c>
      <c r="F28" s="37" t="s">
        <v>34</v>
      </c>
      <c r="G28" s="37" t="s">
        <v>35</v>
      </c>
      <c r="H28" s="37" t="s">
        <v>36</v>
      </c>
      <c r="I28" s="37" t="s">
        <v>37</v>
      </c>
      <c r="J28" s="37" t="s">
        <v>38</v>
      </c>
    </row>
    <row r="29" spans="1:22" x14ac:dyDescent="0.25">
      <c r="A29" s="38" t="str">
        <f>partnere!A15</f>
        <v>Søker</v>
      </c>
      <c r="B29" s="39"/>
      <c r="C29" s="40">
        <v>2000</v>
      </c>
      <c r="D29" s="41">
        <f>IFERROR(E29/C29*1000,0)</f>
        <v>1000</v>
      </c>
      <c r="E29" s="42">
        <v>2000</v>
      </c>
      <c r="F29" s="42">
        <v>500</v>
      </c>
      <c r="G29" s="42">
        <v>860</v>
      </c>
      <c r="H29" s="42">
        <v>110</v>
      </c>
      <c r="I29" s="41">
        <f>SUM(E29:H29)</f>
        <v>3470</v>
      </c>
      <c r="J29" s="43">
        <f>IF(ISERROR(1/$I$36),0,I29/$I$36)</f>
        <v>0.49571428571428572</v>
      </c>
    </row>
    <row r="30" spans="1:22" x14ac:dyDescent="0.25">
      <c r="A30" s="44" t="str">
        <f>partnere!A16</f>
        <v>Partner A</v>
      </c>
      <c r="B30" s="45"/>
      <c r="C30" s="46">
        <v>1000</v>
      </c>
      <c r="D30" s="47">
        <f>IFERROR(E30/C30*1000,0)</f>
        <v>1000</v>
      </c>
      <c r="E30" s="48">
        <v>1000</v>
      </c>
      <c r="F30" s="48"/>
      <c r="G30" s="48">
        <v>150</v>
      </c>
      <c r="H30" s="48">
        <v>50</v>
      </c>
      <c r="I30" s="47">
        <f>SUM(E30:H30)</f>
        <v>1200</v>
      </c>
      <c r="J30" s="49">
        <f>IF(ISERROR(1/$I$36),0,I30/$I$36)</f>
        <v>0.17142857142857143</v>
      </c>
    </row>
    <row r="31" spans="1:22" x14ac:dyDescent="0.25">
      <c r="A31" s="44" t="str">
        <f>partnere!A17</f>
        <v>Partner B</v>
      </c>
      <c r="B31" s="45"/>
      <c r="C31" s="46">
        <v>600</v>
      </c>
      <c r="D31" s="47">
        <f>IFERROR(E31/C31*1000,0)</f>
        <v>1100</v>
      </c>
      <c r="E31" s="48">
        <v>660</v>
      </c>
      <c r="F31" s="48"/>
      <c r="G31" s="48">
        <v>150</v>
      </c>
      <c r="H31" s="48">
        <v>40</v>
      </c>
      <c r="I31" s="47">
        <f>SUM(E31:H31)</f>
        <v>850</v>
      </c>
      <c r="J31" s="49">
        <f>IF(ISERROR(1/$I$36),0,I31/$I$36)</f>
        <v>0.12142857142857143</v>
      </c>
    </row>
    <row r="32" spans="1:22" x14ac:dyDescent="0.25">
      <c r="A32" s="44" t="str">
        <f>partnere!A18</f>
        <v>Partner C</v>
      </c>
      <c r="B32" s="45"/>
      <c r="C32" s="46">
        <v>500</v>
      </c>
      <c r="D32" s="47">
        <f>IFERROR(E32/C32*1000,0)</f>
        <v>1000</v>
      </c>
      <c r="E32" s="48">
        <v>500</v>
      </c>
      <c r="F32" s="48"/>
      <c r="G32" s="48"/>
      <c r="H32" s="48">
        <v>30</v>
      </c>
      <c r="I32" s="47">
        <f>SUM(E32:H32)</f>
        <v>530</v>
      </c>
      <c r="J32" s="49">
        <f>IF(ISERROR(1/$I$36),0,I32/$I$36)</f>
        <v>7.571428571428572E-2</v>
      </c>
    </row>
    <row r="33" spans="1:10" x14ac:dyDescent="0.25">
      <c r="A33" s="44" t="str">
        <f>partnere!A19</f>
        <v>Partner D</v>
      </c>
      <c r="B33" s="45"/>
      <c r="C33" s="46">
        <v>400</v>
      </c>
      <c r="D33" s="47">
        <f t="shared" ref="D33:D34" si="0">IFERROR(E33/C33*1000,0)</f>
        <v>1000</v>
      </c>
      <c r="E33" s="48">
        <v>400</v>
      </c>
      <c r="F33" s="48"/>
      <c r="G33" s="48"/>
      <c r="H33" s="48">
        <v>30</v>
      </c>
      <c r="I33" s="47">
        <f t="shared" ref="I33:I34" si="1">SUM(E33:H33)</f>
        <v>430</v>
      </c>
      <c r="J33" s="49">
        <f t="shared" ref="J33:J34" si="2">IF(ISERROR(1/$I$36),0,I33/$I$36)</f>
        <v>6.142857142857143E-2</v>
      </c>
    </row>
    <row r="34" spans="1:10" x14ac:dyDescent="0.25">
      <c r="A34" s="44" t="str">
        <f>partnere!A20</f>
        <v>Partner E</v>
      </c>
      <c r="B34" s="45"/>
      <c r="C34" s="46">
        <v>300</v>
      </c>
      <c r="D34" s="47">
        <f t="shared" si="0"/>
        <v>800</v>
      </c>
      <c r="E34" s="48">
        <v>240</v>
      </c>
      <c r="F34" s="48"/>
      <c r="G34" s="48"/>
      <c r="H34" s="48">
        <v>30</v>
      </c>
      <c r="I34" s="47">
        <f t="shared" si="1"/>
        <v>270</v>
      </c>
      <c r="J34" s="49">
        <f t="shared" si="2"/>
        <v>3.8571428571428569E-2</v>
      </c>
    </row>
    <row r="35" spans="1:10" ht="15.75" thickBot="1" x14ac:dyDescent="0.3">
      <c r="A35" s="50" t="str">
        <f>partnere!A21</f>
        <v>Partner F</v>
      </c>
      <c r="B35" s="51"/>
      <c r="C35" s="52">
        <v>200</v>
      </c>
      <c r="D35" s="53">
        <f>IFERROR(E35/C35*1000,0)</f>
        <v>1100</v>
      </c>
      <c r="E35" s="54">
        <v>220</v>
      </c>
      <c r="F35" s="54"/>
      <c r="G35" s="54"/>
      <c r="H35" s="54">
        <v>30</v>
      </c>
      <c r="I35" s="53">
        <f>SUM(E35:H35)</f>
        <v>250</v>
      </c>
      <c r="J35" s="55">
        <f>IF(ISERROR(1/$I$36),0,I35/$I$36)</f>
        <v>3.5714285714285712E-2</v>
      </c>
    </row>
    <row r="36" spans="1:10" ht="15.75" thickBot="1" x14ac:dyDescent="0.3">
      <c r="A36" s="56" t="s">
        <v>39</v>
      </c>
      <c r="B36" s="57"/>
      <c r="C36" s="58">
        <f>SUM(C29:C35)</f>
        <v>5000</v>
      </c>
      <c r="D36" s="59"/>
      <c r="E36" s="58">
        <f t="shared" ref="E36:J36" si="3">SUM(E29:E35)</f>
        <v>5020</v>
      </c>
      <c r="F36" s="58">
        <f t="shared" si="3"/>
        <v>500</v>
      </c>
      <c r="G36" s="58">
        <f t="shared" si="3"/>
        <v>1160</v>
      </c>
      <c r="H36" s="58">
        <f t="shared" si="3"/>
        <v>320</v>
      </c>
      <c r="I36" s="58">
        <f t="shared" si="3"/>
        <v>7000</v>
      </c>
      <c r="J36" s="60">
        <f t="shared" si="3"/>
        <v>1</v>
      </c>
    </row>
    <row r="37" spans="1:10" ht="15.75" thickBot="1" x14ac:dyDescent="0.3"/>
    <row r="38" spans="1:10" ht="45.75" thickBot="1" x14ac:dyDescent="0.3">
      <c r="A38" s="138" t="s">
        <v>190</v>
      </c>
      <c r="B38" s="140"/>
      <c r="C38" s="37" t="s">
        <v>198</v>
      </c>
      <c r="D38" s="36" t="s">
        <v>186</v>
      </c>
      <c r="E38" s="37" t="s">
        <v>37</v>
      </c>
      <c r="F38" s="37" t="s">
        <v>40</v>
      </c>
      <c r="G38" s="37" t="s">
        <v>41</v>
      </c>
      <c r="I38" s="37" t="s">
        <v>42</v>
      </c>
    </row>
    <row r="39" spans="1:10" x14ac:dyDescent="0.25">
      <c r="A39" s="38" t="str">
        <f>A29</f>
        <v>Søker</v>
      </c>
      <c r="B39" s="39"/>
      <c r="C39" s="42">
        <v>500</v>
      </c>
      <c r="D39" s="42">
        <v>699.99999999999977</v>
      </c>
      <c r="E39" s="41">
        <f t="shared" ref="E39:E46" si="4">C39+D39</f>
        <v>1199.9999999999998</v>
      </c>
      <c r="F39" s="61">
        <f>IF(ISERROR(1/$E$47),"0",E39/$E$47)</f>
        <v>0.1714285714285714</v>
      </c>
      <c r="G39" s="62"/>
      <c r="I39" s="63">
        <f>I29-(C39+D39)</f>
        <v>2270</v>
      </c>
    </row>
    <row r="40" spans="1:10" x14ac:dyDescent="0.25">
      <c r="A40" s="44" t="str">
        <f>A30</f>
        <v>Partner A</v>
      </c>
      <c r="B40" s="45"/>
      <c r="C40" s="48">
        <v>300</v>
      </c>
      <c r="D40" s="48">
        <v>900</v>
      </c>
      <c r="E40" s="47">
        <f t="shared" si="4"/>
        <v>1200</v>
      </c>
      <c r="F40" s="64">
        <f>IF(ISERROR(1/$E$47),"0",E40/$E$47)</f>
        <v>0.17142857142857143</v>
      </c>
      <c r="G40" s="65"/>
      <c r="I40" s="66">
        <f>I30-(C40+D40)</f>
        <v>0</v>
      </c>
    </row>
    <row r="41" spans="1:10" x14ac:dyDescent="0.25">
      <c r="A41" s="44" t="str">
        <f t="shared" ref="A41:A45" si="5">A31</f>
        <v>Partner B</v>
      </c>
      <c r="B41" s="45"/>
      <c r="C41" s="48">
        <v>400</v>
      </c>
      <c r="D41" s="48">
        <v>200</v>
      </c>
      <c r="E41" s="47">
        <f t="shared" si="4"/>
        <v>600</v>
      </c>
      <c r="F41" s="49">
        <f>IF(ISERROR(1/$E$47),"0",E41/$E$47)</f>
        <v>8.5714285714285715E-2</v>
      </c>
      <c r="G41" s="67"/>
      <c r="I41" s="66">
        <f>I31-(C41+D41)</f>
        <v>250</v>
      </c>
    </row>
    <row r="42" spans="1:10" x14ac:dyDescent="0.25">
      <c r="A42" s="44" t="str">
        <f t="shared" si="5"/>
        <v>Partner C</v>
      </c>
      <c r="B42" s="45"/>
      <c r="C42" s="48">
        <v>200</v>
      </c>
      <c r="D42" s="48">
        <v>100</v>
      </c>
      <c r="E42" s="47">
        <f t="shared" si="4"/>
        <v>300</v>
      </c>
      <c r="F42" s="64">
        <f>IF(ISERROR(1/$E$47),"0",E42/$E$47)</f>
        <v>4.2857142857142858E-2</v>
      </c>
      <c r="G42" s="67"/>
      <c r="I42" s="66">
        <f>I32-(C42+D42)</f>
        <v>230</v>
      </c>
    </row>
    <row r="43" spans="1:10" x14ac:dyDescent="0.25">
      <c r="A43" s="44" t="str">
        <f t="shared" si="5"/>
        <v>Partner D</v>
      </c>
      <c r="B43" s="45"/>
      <c r="C43" s="48">
        <v>100</v>
      </c>
      <c r="D43" s="48">
        <v>200</v>
      </c>
      <c r="E43" s="47">
        <f t="shared" ref="E43:E44" si="6">C43+D43</f>
        <v>300</v>
      </c>
      <c r="F43" s="64">
        <f t="shared" ref="F43:F44" si="7">IF(ISERROR(1/$E$47),"0",E43/$E$47)</f>
        <v>4.2857142857142858E-2</v>
      </c>
      <c r="G43" s="67"/>
      <c r="I43" s="66">
        <f t="shared" ref="I43:I44" si="8">I33-(C43+D43)</f>
        <v>130</v>
      </c>
    </row>
    <row r="44" spans="1:10" x14ac:dyDescent="0.25">
      <c r="A44" s="44" t="str">
        <f t="shared" si="5"/>
        <v>Partner E</v>
      </c>
      <c r="B44" s="45"/>
      <c r="C44" s="48">
        <v>100</v>
      </c>
      <c r="D44" s="48">
        <v>200</v>
      </c>
      <c r="E44" s="47">
        <f t="shared" si="6"/>
        <v>300</v>
      </c>
      <c r="F44" s="64">
        <f t="shared" si="7"/>
        <v>4.2857142857142858E-2</v>
      </c>
      <c r="G44" s="67"/>
      <c r="I44" s="66">
        <f t="shared" si="8"/>
        <v>-30</v>
      </c>
    </row>
    <row r="45" spans="1:10" x14ac:dyDescent="0.25">
      <c r="A45" s="44" t="str">
        <f t="shared" si="5"/>
        <v>Partner F</v>
      </c>
      <c r="B45" s="45"/>
      <c r="C45" s="48">
        <v>100</v>
      </c>
      <c r="D45" s="48">
        <v>200</v>
      </c>
      <c r="E45" s="47">
        <f t="shared" si="4"/>
        <v>300</v>
      </c>
      <c r="F45" s="64">
        <f>IF(ISERROR(1/$E$47),"0",E45/$E$47)</f>
        <v>4.2857142857142858E-2</v>
      </c>
      <c r="G45" s="67"/>
      <c r="I45" s="66">
        <f>I35-(C45+D45)</f>
        <v>-50</v>
      </c>
    </row>
    <row r="46" spans="1:10" ht="15.75" thickBot="1" x14ac:dyDescent="0.3">
      <c r="A46" s="68" t="s">
        <v>43</v>
      </c>
      <c r="B46" s="69"/>
      <c r="C46" s="53"/>
      <c r="D46" s="53">
        <f>I36-C47-SUM(D39:D45)</f>
        <v>2800</v>
      </c>
      <c r="E46" s="53">
        <f t="shared" si="4"/>
        <v>2800</v>
      </c>
      <c r="F46" s="70">
        <f>IF(ISERROR(1/$E$47),"0",E46/$E$47)</f>
        <v>0.4</v>
      </c>
      <c r="G46" s="71" t="s">
        <v>44</v>
      </c>
      <c r="I46" s="72">
        <f>-D46</f>
        <v>-2800</v>
      </c>
    </row>
    <row r="47" spans="1:10" ht="15.75" thickBot="1" x14ac:dyDescent="0.3">
      <c r="A47" s="73" t="s">
        <v>39</v>
      </c>
      <c r="B47" s="74"/>
      <c r="C47" s="58">
        <f>SUM(C39:C46)</f>
        <v>1700</v>
      </c>
      <c r="D47" s="58">
        <f>SUM(D39:D46)</f>
        <v>5300</v>
      </c>
      <c r="E47" s="58">
        <f>SUM(E39:E46)</f>
        <v>7000</v>
      </c>
      <c r="F47" s="75">
        <f>IF(ISERROR(1/$E$47),"-",E47/$E$47)</f>
        <v>1</v>
      </c>
      <c r="G47" s="76"/>
      <c r="I47" s="77">
        <f>SUM(I39:I46)</f>
        <v>0</v>
      </c>
    </row>
    <row r="48" spans="1:10" x14ac:dyDescent="0.25">
      <c r="A48" s="78"/>
      <c r="B48" s="78"/>
      <c r="C48" s="79"/>
      <c r="D48" s="78"/>
      <c r="E48" s="78"/>
      <c r="F48" s="78"/>
      <c r="G48" s="78"/>
    </row>
    <row r="49" spans="1:22" x14ac:dyDescent="0.25">
      <c r="U49" s="35"/>
      <c r="V49" s="35"/>
    </row>
    <row r="50" spans="1:22" x14ac:dyDescent="0.25">
      <c r="A50" s="31" t="s">
        <v>45</v>
      </c>
      <c r="U50" s="35"/>
      <c r="V50" s="35"/>
    </row>
    <row r="51" spans="1:22" x14ac:dyDescent="0.25">
      <c r="A51" s="80" t="s">
        <v>46</v>
      </c>
      <c r="B51" s="80" t="s">
        <v>47</v>
      </c>
      <c r="C51" s="80"/>
      <c r="D51" s="80"/>
      <c r="E51" s="80"/>
      <c r="F51" s="80"/>
      <c r="G51" s="80"/>
      <c r="H51" s="80"/>
      <c r="I51" s="80"/>
    </row>
    <row r="52" spans="1:22" x14ac:dyDescent="0.25">
      <c r="A52" s="5">
        <v>1</v>
      </c>
      <c r="B52" s="32" t="s">
        <v>48</v>
      </c>
      <c r="C52" s="5"/>
    </row>
    <row r="53" spans="1:22" x14ac:dyDescent="0.25">
      <c r="A53" s="5">
        <v>2</v>
      </c>
      <c r="B53" s="32" t="s">
        <v>49</v>
      </c>
      <c r="C53" s="5"/>
    </row>
    <row r="54" spans="1:22" x14ac:dyDescent="0.25">
      <c r="A54" s="5">
        <v>3</v>
      </c>
      <c r="B54" s="32" t="s">
        <v>50</v>
      </c>
      <c r="C54" s="5"/>
    </row>
    <row r="55" spans="1:22" x14ac:dyDescent="0.25">
      <c r="A55" s="5">
        <v>4</v>
      </c>
      <c r="B55" s="5" t="s">
        <v>51</v>
      </c>
      <c r="C55" s="5"/>
    </row>
    <row r="56" spans="1:22" x14ac:dyDescent="0.25">
      <c r="C56" s="5"/>
    </row>
    <row r="57" spans="1:22" ht="48.75" customHeight="1" x14ac:dyDescent="0.25">
      <c r="A57" s="136" t="s">
        <v>187</v>
      </c>
      <c r="B57" s="137"/>
      <c r="C57" s="81" t="s">
        <v>52</v>
      </c>
      <c r="D57" s="81" t="s">
        <v>53</v>
      </c>
      <c r="E57" s="82" t="s">
        <v>54</v>
      </c>
      <c r="F57" s="82" t="s">
        <v>55</v>
      </c>
      <c r="G57" s="82" t="s">
        <v>56</v>
      </c>
      <c r="H57" s="81" t="s">
        <v>35</v>
      </c>
      <c r="I57" s="82" t="s">
        <v>57</v>
      </c>
      <c r="J57" s="81" t="s">
        <v>37</v>
      </c>
      <c r="K57" s="133" t="s">
        <v>188</v>
      </c>
    </row>
    <row r="58" spans="1:22" x14ac:dyDescent="0.25">
      <c r="A58" s="84">
        <f>A52</f>
        <v>1</v>
      </c>
      <c r="B58" s="84" t="str">
        <f>B52</f>
        <v>L1</v>
      </c>
      <c r="C58" s="85">
        <v>44805</v>
      </c>
      <c r="D58" s="86">
        <v>2000</v>
      </c>
      <c r="E58" s="87">
        <f>IFERROR(F58/D58*1000,"0")</f>
        <v>1000</v>
      </c>
      <c r="F58" s="88">
        <v>2000</v>
      </c>
      <c r="G58" s="89">
        <v>500</v>
      </c>
      <c r="H58" s="89">
        <v>400</v>
      </c>
      <c r="I58" s="89">
        <v>60</v>
      </c>
      <c r="J58" s="83">
        <f>SUM(F58:I58)</f>
        <v>2960</v>
      </c>
      <c r="K58" s="90">
        <f>J58*$F$46*(1-$E$4)</f>
        <v>1065.6000000000001</v>
      </c>
      <c r="P58" s="91"/>
    </row>
    <row r="59" spans="1:22" x14ac:dyDescent="0.25">
      <c r="A59" s="84">
        <f t="shared" ref="A59:B60" si="9">A53</f>
        <v>2</v>
      </c>
      <c r="B59" s="84" t="str">
        <f t="shared" si="9"/>
        <v>L2</v>
      </c>
      <c r="C59" s="85">
        <v>44986</v>
      </c>
      <c r="D59" s="86">
        <v>1500</v>
      </c>
      <c r="E59" s="87">
        <f>IFERROR(F59/D59*1000,"0")</f>
        <v>1040</v>
      </c>
      <c r="F59" s="88">
        <v>1560</v>
      </c>
      <c r="G59" s="89">
        <v>0</v>
      </c>
      <c r="H59" s="89">
        <v>310</v>
      </c>
      <c r="I59" s="89">
        <v>140</v>
      </c>
      <c r="J59" s="83">
        <f>SUM(F59:I59)</f>
        <v>2010</v>
      </c>
      <c r="K59" s="90">
        <f>J59*$F$46*(1-$E$4)</f>
        <v>723.6</v>
      </c>
    </row>
    <row r="60" spans="1:22" x14ac:dyDescent="0.25">
      <c r="A60" s="84">
        <f t="shared" si="9"/>
        <v>3</v>
      </c>
      <c r="B60" s="84" t="str">
        <f t="shared" si="9"/>
        <v>L3</v>
      </c>
      <c r="C60" s="85">
        <v>45172</v>
      </c>
      <c r="D60" s="86">
        <v>1300</v>
      </c>
      <c r="E60" s="87">
        <f t="shared" ref="E60" si="10">IFERROR(F60/D60*1000,"0")</f>
        <v>953.84615384615392</v>
      </c>
      <c r="F60" s="88">
        <v>1240</v>
      </c>
      <c r="G60" s="89">
        <v>0</v>
      </c>
      <c r="H60" s="89">
        <v>450</v>
      </c>
      <c r="I60" s="89">
        <v>90</v>
      </c>
      <c r="J60" s="83">
        <f t="shared" ref="J60" si="11">SUM(F60:I60)</f>
        <v>1780</v>
      </c>
      <c r="K60" s="90">
        <f t="shared" ref="K60" si="12">J60*$F$46*(1-$E$4)</f>
        <v>640.80000000000007</v>
      </c>
    </row>
    <row r="61" spans="1:22" x14ac:dyDescent="0.25">
      <c r="A61" s="92">
        <f>A55</f>
        <v>4</v>
      </c>
      <c r="B61" s="92" t="str">
        <f>B55</f>
        <v>Sluttrapport</v>
      </c>
      <c r="C61" s="93">
        <v>45261</v>
      </c>
      <c r="D61" s="94">
        <v>200</v>
      </c>
      <c r="E61" s="95">
        <f>IFERROR(F61/D61*1000,"0")</f>
        <v>1100</v>
      </c>
      <c r="F61" s="96">
        <v>220</v>
      </c>
      <c r="G61" s="97"/>
      <c r="H61" s="97"/>
      <c r="I61" s="97">
        <v>30</v>
      </c>
      <c r="J61" s="98">
        <f>SUM(F61:I61)</f>
        <v>250</v>
      </c>
      <c r="K61" s="99">
        <f>J61*$F$46*(1-$E$4)+J62*$F$46*$E$4</f>
        <v>370</v>
      </c>
    </row>
    <row r="62" spans="1:22" x14ac:dyDescent="0.25">
      <c r="A62" s="100"/>
      <c r="B62" s="16" t="s">
        <v>39</v>
      </c>
      <c r="C62" s="101"/>
      <c r="D62" s="102">
        <f>SUM(D58:D61)</f>
        <v>5000</v>
      </c>
      <c r="E62" s="103"/>
      <c r="F62" s="102">
        <f t="shared" ref="F62:K62" si="13">SUM(F58:F61)</f>
        <v>5020</v>
      </c>
      <c r="G62" s="102">
        <f t="shared" si="13"/>
        <v>500</v>
      </c>
      <c r="H62" s="102">
        <f t="shared" si="13"/>
        <v>1160</v>
      </c>
      <c r="I62" s="102">
        <f t="shared" si="13"/>
        <v>320</v>
      </c>
      <c r="J62" s="102">
        <f t="shared" si="13"/>
        <v>7000</v>
      </c>
      <c r="K62" s="104">
        <f t="shared" si="13"/>
        <v>2800.0000000000005</v>
      </c>
    </row>
    <row r="63" spans="1:22" s="110" customFormat="1" x14ac:dyDescent="0.25">
      <c r="A63" s="105"/>
      <c r="B63" s="106" t="s">
        <v>58</v>
      </c>
      <c r="C63" s="107"/>
      <c r="D63" s="108" t="str">
        <f>IF(ROUND(D62-C36,0)=0,"OK","error")</f>
        <v>OK</v>
      </c>
      <c r="E63" s="109"/>
      <c r="F63" s="108" t="str">
        <f>IF(ROUND(F62-E36,0)=0,"OK","error")</f>
        <v>OK</v>
      </c>
      <c r="G63" s="108" t="str">
        <f>IF(ROUND(G62-F36,0)=0,"OK","error")</f>
        <v>OK</v>
      </c>
      <c r="H63" s="108" t="str">
        <f>IF(ROUND(H62-G36,0)=0,"OK","error")</f>
        <v>OK</v>
      </c>
      <c r="I63" s="108" t="str">
        <f>IF(ROUND(I62-H36,0)=0,"OK","error")</f>
        <v>OK</v>
      </c>
      <c r="J63" s="108" t="str">
        <f>IF(ROUND(J62-I36,0)=0,"OK","error")</f>
        <v>OK</v>
      </c>
      <c r="K63" s="108" t="str">
        <f>IF(ROUND(K62-E46,0)=0,"OK","error")</f>
        <v>OK</v>
      </c>
      <c r="N63" s="5"/>
      <c r="O63" s="5"/>
    </row>
  </sheetData>
  <mergeCells count="3">
    <mergeCell ref="A57:B57"/>
    <mergeCell ref="A28:B28"/>
    <mergeCell ref="A38:B38"/>
  </mergeCells>
  <phoneticPr fontId="16" type="noConversion"/>
  <pageMargins left="0.70866141732283472" right="0.70866141732283472" top="0.74803149606299213" bottom="0.74803149606299213" header="0.31496062992125984" footer="0.31496062992125984"/>
  <pageSetup paperSize="9" scale="7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9"/>
  <sheetViews>
    <sheetView tabSelected="1" topLeftCell="A4" workbookViewId="0">
      <selection activeCell="J56" sqref="J56"/>
    </sheetView>
    <sheetView workbookViewId="1"/>
  </sheetViews>
  <sheetFormatPr defaultColWidth="9.140625" defaultRowHeight="15" x14ac:dyDescent="0.25"/>
  <cols>
    <col min="1" max="1" width="4.42578125" style="5" customWidth="1"/>
    <col min="2" max="2" width="34.85546875" style="5" customWidth="1"/>
    <col min="3" max="5" width="12.7109375" style="5" customWidth="1"/>
    <col min="6" max="6" width="12.42578125" style="5" customWidth="1"/>
    <col min="7" max="9" width="10.7109375" style="5" customWidth="1"/>
    <col min="10" max="16384" width="9.140625" style="5"/>
  </cols>
  <sheetData>
    <row r="1" spans="2:7" ht="15.75" thickBot="1" x14ac:dyDescent="0.3"/>
    <row r="2" spans="2:7" ht="30" customHeight="1" thickBot="1" x14ac:dyDescent="0.3">
      <c r="B2" s="112" t="s">
        <v>59</v>
      </c>
      <c r="C2" s="113" t="s">
        <v>4</v>
      </c>
      <c r="D2" s="114" t="s">
        <v>5</v>
      </c>
      <c r="E2" s="114" t="s">
        <v>60</v>
      </c>
    </row>
    <row r="3" spans="2:7" ht="15.75" thickBot="1" x14ac:dyDescent="0.3">
      <c r="B3" s="115" t="s">
        <v>61</v>
      </c>
      <c r="C3" s="116">
        <v>1</v>
      </c>
      <c r="D3" s="117">
        <v>1</v>
      </c>
      <c r="E3" s="117">
        <v>1</v>
      </c>
    </row>
    <row r="4" spans="2:7" ht="15.75" thickBot="1" x14ac:dyDescent="0.3">
      <c r="B4" s="115" t="s">
        <v>62</v>
      </c>
      <c r="C4" s="116">
        <v>0.7</v>
      </c>
      <c r="D4" s="117">
        <v>0.6</v>
      </c>
      <c r="E4" s="117">
        <v>0.5</v>
      </c>
    </row>
    <row r="5" spans="2:7" ht="15.75" thickBot="1" x14ac:dyDescent="0.3">
      <c r="B5" s="115" t="s">
        <v>63</v>
      </c>
      <c r="C5" s="116">
        <v>0.8</v>
      </c>
      <c r="D5" s="117">
        <v>0.75</v>
      </c>
      <c r="E5" s="117">
        <v>0.65</v>
      </c>
    </row>
    <row r="6" spans="2:7" ht="15.75" thickBot="1" x14ac:dyDescent="0.3">
      <c r="B6" s="115" t="s">
        <v>64</v>
      </c>
      <c r="C6" s="116">
        <v>0.45</v>
      </c>
      <c r="D6" s="117">
        <v>0.35</v>
      </c>
      <c r="E6" s="117">
        <v>0.25</v>
      </c>
    </row>
    <row r="7" spans="2:7" ht="15.75" thickBot="1" x14ac:dyDescent="0.3">
      <c r="B7" s="115" t="s">
        <v>65</v>
      </c>
      <c r="C7" s="116">
        <v>0.6</v>
      </c>
      <c r="D7" s="117">
        <v>0.5</v>
      </c>
      <c r="E7" s="117">
        <v>0.4</v>
      </c>
    </row>
    <row r="8" spans="2:7" ht="15.75" thickBot="1" x14ac:dyDescent="0.3">
      <c r="B8" s="118" t="s">
        <v>66</v>
      </c>
      <c r="C8" s="117">
        <v>0.7</v>
      </c>
      <c r="D8" s="117">
        <v>0.6</v>
      </c>
      <c r="E8" s="117">
        <v>0.5</v>
      </c>
    </row>
    <row r="9" spans="2:7" x14ac:dyDescent="0.25">
      <c r="C9" s="119"/>
    </row>
    <row r="10" spans="2:7" ht="45" x14ac:dyDescent="0.25">
      <c r="B10" s="120" t="s">
        <v>67</v>
      </c>
      <c r="C10" s="120" t="s">
        <v>11</v>
      </c>
      <c r="D10" s="120" t="s">
        <v>12</v>
      </c>
      <c r="E10" s="4" t="s">
        <v>15</v>
      </c>
      <c r="F10" s="120" t="s">
        <v>68</v>
      </c>
      <c r="G10" s="4" t="s">
        <v>69</v>
      </c>
    </row>
    <row r="11" spans="2:7" x14ac:dyDescent="0.25">
      <c r="B11" s="26" t="str">
        <f>partnere!A15</f>
        <v>Søker</v>
      </c>
      <c r="C11" s="26" t="str">
        <f>partnere!B15</f>
        <v>NOR</v>
      </c>
      <c r="D11" s="26" t="str">
        <f>partnere!C15</f>
        <v>Tekn.leverandør</v>
      </c>
      <c r="E11" s="30" t="str">
        <f>partnere!H15</f>
        <v>Små</v>
      </c>
      <c r="F11" s="111" t="s">
        <v>23</v>
      </c>
      <c r="G11" s="121">
        <f>budsjetter!J29</f>
        <v>0.49571428571428572</v>
      </c>
    </row>
    <row r="12" spans="2:7" x14ac:dyDescent="0.25">
      <c r="B12" s="26" t="str">
        <f>partnere!A16</f>
        <v>Partner A</v>
      </c>
      <c r="C12" s="26" t="str">
        <f>partnere!B16</f>
        <v>NOR</v>
      </c>
      <c r="D12" s="26" t="str">
        <f>partnere!C16</f>
        <v>Tekn.bruker</v>
      </c>
      <c r="E12" s="30" t="str">
        <f>partnere!H16</f>
        <v>Stor</v>
      </c>
      <c r="F12" s="111" t="s">
        <v>23</v>
      </c>
      <c r="G12" s="121">
        <f>budsjetter!J30</f>
        <v>0.17142857142857143</v>
      </c>
    </row>
    <row r="13" spans="2:7" x14ac:dyDescent="0.25">
      <c r="B13" s="26" t="str">
        <f>partnere!A17</f>
        <v>Partner B</v>
      </c>
      <c r="C13" s="26" t="str">
        <f>partnere!B17</f>
        <v>DEU</v>
      </c>
      <c r="D13" s="26" t="str">
        <f>partnere!C17</f>
        <v>Tekn.leverandør</v>
      </c>
      <c r="E13" s="30" t="str">
        <f>partnere!H17</f>
        <v>Mellomstor</v>
      </c>
      <c r="F13" s="111" t="s">
        <v>23</v>
      </c>
      <c r="G13" s="121">
        <f>budsjetter!J31</f>
        <v>0.12142857142857143</v>
      </c>
    </row>
    <row r="14" spans="2:7" x14ac:dyDescent="0.25">
      <c r="B14" s="26" t="str">
        <f>partnere!A18</f>
        <v>Partner C</v>
      </c>
      <c r="C14" s="26" t="str">
        <f>partnere!B18</f>
        <v>NLD</v>
      </c>
      <c r="D14" s="26" t="str">
        <f>partnere!C18</f>
        <v>Tjenesteyter</v>
      </c>
      <c r="E14" s="30" t="str">
        <f>partnere!H18</f>
        <v>Stor</v>
      </c>
      <c r="F14" s="111" t="s">
        <v>23</v>
      </c>
      <c r="G14" s="121">
        <f>budsjetter!J32</f>
        <v>7.571428571428572E-2</v>
      </c>
    </row>
    <row r="15" spans="2:7" x14ac:dyDescent="0.25">
      <c r="B15" s="26" t="str">
        <f>partnere!A19</f>
        <v>Partner D</v>
      </c>
      <c r="C15" s="26" t="str">
        <f>partnere!B19</f>
        <v>NOR</v>
      </c>
      <c r="D15" s="26" t="str">
        <f>partnere!C19</f>
        <v>Tekn.bruker</v>
      </c>
      <c r="E15" s="30" t="str">
        <f>partnere!H19</f>
        <v>Stor</v>
      </c>
      <c r="F15" s="111" t="s">
        <v>23</v>
      </c>
      <c r="G15" s="121">
        <f>budsjetter!J33</f>
        <v>6.142857142857143E-2</v>
      </c>
    </row>
    <row r="16" spans="2:7" x14ac:dyDescent="0.25">
      <c r="B16" s="26" t="str">
        <f>partnere!A20</f>
        <v>Partner E</v>
      </c>
      <c r="C16" s="26" t="str">
        <f>partnere!B20</f>
        <v>NOR</v>
      </c>
      <c r="D16" s="26" t="str">
        <f>partnere!C20</f>
        <v>Forskning</v>
      </c>
      <c r="E16" s="30" t="str">
        <f>partnere!H20</f>
        <v>Stor</v>
      </c>
      <c r="F16" s="111" t="s">
        <v>23</v>
      </c>
      <c r="G16" s="121">
        <f>budsjetter!J34</f>
        <v>3.8571428571428569E-2</v>
      </c>
    </row>
    <row r="17" spans="1:7" x14ac:dyDescent="0.25">
      <c r="B17" s="26" t="str">
        <f>partnere!A21</f>
        <v>Partner F</v>
      </c>
      <c r="C17" s="26" t="str">
        <f>partnere!B21</f>
        <v>NOR</v>
      </c>
      <c r="D17" s="26" t="str">
        <f>partnere!C19</f>
        <v>Tekn.bruker</v>
      </c>
      <c r="E17" s="30" t="str">
        <f>partnere!H19</f>
        <v>Stor</v>
      </c>
      <c r="F17" s="111" t="s">
        <v>23</v>
      </c>
      <c r="G17" s="121">
        <f>budsjetter!J35</f>
        <v>3.5714285714285712E-2</v>
      </c>
    </row>
    <row r="20" spans="1:7" x14ac:dyDescent="0.25">
      <c r="B20" s="31" t="s">
        <v>70</v>
      </c>
    </row>
    <row r="21" spans="1:7" x14ac:dyDescent="0.25">
      <c r="B21" s="31" t="s">
        <v>83</v>
      </c>
    </row>
    <row r="22" spans="1:7" x14ac:dyDescent="0.25">
      <c r="B22" s="31"/>
      <c r="G22" s="135" t="s">
        <v>196</v>
      </c>
    </row>
    <row r="23" spans="1:7" x14ac:dyDescent="0.25">
      <c r="A23" s="5">
        <v>1</v>
      </c>
      <c r="B23" s="31" t="s">
        <v>78</v>
      </c>
      <c r="G23" s="135" t="s">
        <v>197</v>
      </c>
    </row>
    <row r="24" spans="1:7" x14ac:dyDescent="0.25">
      <c r="B24" s="5" t="s">
        <v>71</v>
      </c>
      <c r="G24" s="111" t="s">
        <v>23</v>
      </c>
    </row>
    <row r="25" spans="1:7" x14ac:dyDescent="0.25">
      <c r="B25" s="125" t="s">
        <v>79</v>
      </c>
      <c r="G25" s="111" t="s">
        <v>23</v>
      </c>
    </row>
    <row r="26" spans="1:7" x14ac:dyDescent="0.25">
      <c r="B26" s="122" t="s">
        <v>72</v>
      </c>
      <c r="G26" s="111" t="s">
        <v>23</v>
      </c>
    </row>
    <row r="28" spans="1:7" x14ac:dyDescent="0.25">
      <c r="A28" s="5">
        <v>2</v>
      </c>
      <c r="B28" s="31" t="s">
        <v>73</v>
      </c>
      <c r="G28" s="111" t="s">
        <v>23</v>
      </c>
    </row>
    <row r="29" spans="1:7" x14ac:dyDescent="0.25">
      <c r="B29" s="31"/>
    </row>
    <row r="30" spans="1:7" x14ac:dyDescent="0.25">
      <c r="A30" s="5">
        <v>3</v>
      </c>
      <c r="B30" s="31" t="s">
        <v>74</v>
      </c>
      <c r="G30" s="111" t="s">
        <v>19</v>
      </c>
    </row>
    <row r="32" spans="1:7" x14ac:dyDescent="0.25">
      <c r="B32" s="125" t="s">
        <v>81</v>
      </c>
      <c r="E32" s="141" t="s">
        <v>62</v>
      </c>
      <c r="F32" s="142"/>
      <c r="G32" s="143"/>
    </row>
    <row r="33" spans="2:7" x14ac:dyDescent="0.25">
      <c r="B33" s="125" t="s">
        <v>80</v>
      </c>
      <c r="G33" s="123">
        <v>0.5</v>
      </c>
    </row>
    <row r="34" spans="2:7" x14ac:dyDescent="0.25">
      <c r="B34" s="125" t="s">
        <v>82</v>
      </c>
      <c r="G34" s="124">
        <f>budsjetter!F46</f>
        <v>0.4</v>
      </c>
    </row>
    <row r="36" spans="2:7" x14ac:dyDescent="0.25">
      <c r="B36" s="31" t="s">
        <v>75</v>
      </c>
    </row>
    <row r="38" spans="2:7" x14ac:dyDescent="0.25">
      <c r="B38" s="125" t="s">
        <v>76</v>
      </c>
    </row>
    <row r="49" spans="2:2" x14ac:dyDescent="0.25">
      <c r="B49" s="125" t="s">
        <v>77</v>
      </c>
    </row>
    <row r="69" spans="2:2" x14ac:dyDescent="0.25">
      <c r="B69" s="125" t="s">
        <v>66</v>
      </c>
    </row>
  </sheetData>
  <mergeCells count="1">
    <mergeCell ref="E32:G32"/>
  </mergeCells>
  <dataValidations count="2">
    <dataValidation type="list" allowBlank="1" showInputMessage="1" showErrorMessage="1" sqref="E32" xr:uid="{00000000-0002-0000-0200-000000000000}">
      <formula1>$B$3:$B$8</formula1>
    </dataValidation>
    <dataValidation type="list" allowBlank="1" showInputMessage="1" showErrorMessage="1" sqref="G24:G26 G30 G28 F11:F17" xr:uid="{00000000-0002-0000-0200-000001000000}">
      <formula1>ja_nei</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46"/>
  <sheetViews>
    <sheetView workbookViewId="0">
      <selection activeCell="A8" sqref="A1:XFD8"/>
    </sheetView>
    <sheetView workbookViewId="1"/>
  </sheetViews>
  <sheetFormatPr defaultColWidth="9.140625" defaultRowHeight="15" x14ac:dyDescent="0.25"/>
  <cols>
    <col min="1" max="1" width="21.5703125" style="128" customWidth="1"/>
    <col min="2" max="4" width="9.140625" style="128"/>
    <col min="5" max="5" width="21.7109375" style="128" customWidth="1"/>
    <col min="6" max="16384" width="9.140625" style="128"/>
  </cols>
  <sheetData>
    <row r="2" spans="1:6" x14ac:dyDescent="0.25">
      <c r="A2" s="128" t="s">
        <v>85</v>
      </c>
      <c r="B2" s="128" t="s">
        <v>86</v>
      </c>
      <c r="E2" s="129" t="s">
        <v>87</v>
      </c>
    </row>
    <row r="3" spans="1:6" x14ac:dyDescent="0.25">
      <c r="A3" s="128" t="s">
        <v>88</v>
      </c>
      <c r="B3" s="128" t="s">
        <v>89</v>
      </c>
      <c r="C3" s="128" t="s">
        <v>90</v>
      </c>
      <c r="E3" s="129" t="s">
        <v>18</v>
      </c>
    </row>
    <row r="4" spans="1:6" x14ac:dyDescent="0.25">
      <c r="A4" s="128" t="s">
        <v>91</v>
      </c>
      <c r="B4" s="128" t="s">
        <v>92</v>
      </c>
      <c r="C4" s="128" t="s">
        <v>90</v>
      </c>
      <c r="E4" s="128" t="s">
        <v>22</v>
      </c>
    </row>
    <row r="5" spans="1:6" x14ac:dyDescent="0.25">
      <c r="A5" s="128" t="s">
        <v>93</v>
      </c>
      <c r="B5" s="128" t="s">
        <v>94</v>
      </c>
      <c r="E5" s="128" t="s">
        <v>95</v>
      </c>
    </row>
    <row r="6" spans="1:6" x14ac:dyDescent="0.25">
      <c r="A6" s="128" t="s">
        <v>96</v>
      </c>
      <c r="B6" s="128" t="s">
        <v>97</v>
      </c>
      <c r="E6" s="129" t="s">
        <v>191</v>
      </c>
    </row>
    <row r="7" spans="1:6" x14ac:dyDescent="0.25">
      <c r="A7" s="128" t="s">
        <v>98</v>
      </c>
      <c r="B7" s="128" t="s">
        <v>99</v>
      </c>
      <c r="E7" s="128" t="s">
        <v>27</v>
      </c>
    </row>
    <row r="8" spans="1:6" x14ac:dyDescent="0.25">
      <c r="A8" s="128" t="s">
        <v>100</v>
      </c>
      <c r="B8" s="128" t="s">
        <v>101</v>
      </c>
      <c r="E8" s="128" t="s">
        <v>104</v>
      </c>
    </row>
    <row r="9" spans="1:6" x14ac:dyDescent="0.25">
      <c r="A9" s="128" t="s">
        <v>102</v>
      </c>
      <c r="B9" s="128" t="s">
        <v>103</v>
      </c>
      <c r="E9" s="128" t="s">
        <v>107</v>
      </c>
    </row>
    <row r="10" spans="1:6" x14ac:dyDescent="0.25">
      <c r="A10" s="128" t="s">
        <v>105</v>
      </c>
      <c r="B10" s="128" t="s">
        <v>106</v>
      </c>
    </row>
    <row r="11" spans="1:6" x14ac:dyDescent="0.25">
      <c r="A11" s="128" t="s">
        <v>108</v>
      </c>
      <c r="B11" s="128" t="s">
        <v>109</v>
      </c>
    </row>
    <row r="12" spans="1:6" x14ac:dyDescent="0.25">
      <c r="A12" s="128" t="s">
        <v>110</v>
      </c>
      <c r="B12" s="128" t="s">
        <v>111</v>
      </c>
    </row>
    <row r="13" spans="1:6" x14ac:dyDescent="0.25">
      <c r="A13" s="128" t="s">
        <v>112</v>
      </c>
      <c r="B13" s="128" t="s">
        <v>113</v>
      </c>
      <c r="E13" s="128" t="s">
        <v>114</v>
      </c>
      <c r="F13" s="132" t="s">
        <v>184</v>
      </c>
    </row>
    <row r="14" spans="1:6" x14ac:dyDescent="0.25">
      <c r="A14" s="128" t="s">
        <v>115</v>
      </c>
      <c r="B14" s="128" t="s">
        <v>25</v>
      </c>
      <c r="E14" s="128" t="s">
        <v>116</v>
      </c>
      <c r="F14" s="128" t="s">
        <v>23</v>
      </c>
    </row>
    <row r="15" spans="1:6" x14ac:dyDescent="0.25">
      <c r="A15" s="128" t="s">
        <v>117</v>
      </c>
      <c r="B15" s="128" t="s">
        <v>118</v>
      </c>
      <c r="F15" s="128" t="s">
        <v>19</v>
      </c>
    </row>
    <row r="16" spans="1:6" x14ac:dyDescent="0.25">
      <c r="A16" s="128" t="s">
        <v>119</v>
      </c>
      <c r="B16" s="128" t="s">
        <v>120</v>
      </c>
    </row>
    <row r="17" spans="1:2" x14ac:dyDescent="0.25">
      <c r="A17" s="128" t="s">
        <v>121</v>
      </c>
      <c r="B17" s="128" t="s">
        <v>122</v>
      </c>
    </row>
    <row r="18" spans="1:2" x14ac:dyDescent="0.25">
      <c r="A18" s="128" t="s">
        <v>123</v>
      </c>
      <c r="B18" s="128" t="s">
        <v>124</v>
      </c>
    </row>
    <row r="19" spans="1:2" x14ac:dyDescent="0.25">
      <c r="A19" s="128" t="s">
        <v>125</v>
      </c>
      <c r="B19" s="128" t="s">
        <v>126</v>
      </c>
    </row>
    <row r="20" spans="1:2" x14ac:dyDescent="0.25">
      <c r="A20" s="128" t="s">
        <v>127</v>
      </c>
      <c r="B20" s="128" t="s">
        <v>128</v>
      </c>
    </row>
    <row r="21" spans="1:2" x14ac:dyDescent="0.25">
      <c r="A21" s="128" t="s">
        <v>129</v>
      </c>
      <c r="B21" s="128" t="s">
        <v>130</v>
      </c>
    </row>
    <row r="22" spans="1:2" x14ac:dyDescent="0.25">
      <c r="A22" s="128" t="s">
        <v>131</v>
      </c>
      <c r="B22" s="128" t="s">
        <v>132</v>
      </c>
    </row>
    <row r="23" spans="1:2" x14ac:dyDescent="0.25">
      <c r="A23" s="128" t="s">
        <v>133</v>
      </c>
      <c r="B23" s="128" t="s">
        <v>134</v>
      </c>
    </row>
    <row r="24" spans="1:2" x14ac:dyDescent="0.25">
      <c r="A24" s="128" t="s">
        <v>135</v>
      </c>
      <c r="B24" s="128" t="s">
        <v>136</v>
      </c>
    </row>
    <row r="25" spans="1:2" x14ac:dyDescent="0.25">
      <c r="A25" s="128" t="s">
        <v>137</v>
      </c>
      <c r="B25" s="128" t="s">
        <v>138</v>
      </c>
    </row>
    <row r="26" spans="1:2" x14ac:dyDescent="0.25">
      <c r="A26" s="128" t="s">
        <v>139</v>
      </c>
      <c r="B26" s="128" t="s">
        <v>140</v>
      </c>
    </row>
    <row r="27" spans="1:2" x14ac:dyDescent="0.25">
      <c r="A27" s="128" t="s">
        <v>141</v>
      </c>
      <c r="B27" s="128" t="s">
        <v>17</v>
      </c>
    </row>
    <row r="28" spans="1:2" x14ac:dyDescent="0.25">
      <c r="A28" s="128" t="s">
        <v>142</v>
      </c>
      <c r="B28" s="128" t="s">
        <v>143</v>
      </c>
    </row>
    <row r="29" spans="1:2" x14ac:dyDescent="0.25">
      <c r="A29" s="128" t="s">
        <v>144</v>
      </c>
      <c r="B29" s="128" t="s">
        <v>145</v>
      </c>
    </row>
    <row r="30" spans="1:2" x14ac:dyDescent="0.25">
      <c r="A30" s="128" t="s">
        <v>146</v>
      </c>
      <c r="B30" s="128" t="s">
        <v>147</v>
      </c>
    </row>
    <row r="31" spans="1:2" x14ac:dyDescent="0.25">
      <c r="A31" s="128" t="s">
        <v>148</v>
      </c>
      <c r="B31" s="128" t="s">
        <v>149</v>
      </c>
    </row>
    <row r="32" spans="1:2" x14ac:dyDescent="0.25">
      <c r="A32" s="128" t="s">
        <v>150</v>
      </c>
      <c r="B32" s="128" t="s">
        <v>151</v>
      </c>
    </row>
    <row r="33" spans="1:2" x14ac:dyDescent="0.25">
      <c r="A33" s="128" t="s">
        <v>152</v>
      </c>
      <c r="B33" s="128" t="s">
        <v>153</v>
      </c>
    </row>
    <row r="34" spans="1:2" x14ac:dyDescent="0.25">
      <c r="A34" s="128" t="s">
        <v>154</v>
      </c>
      <c r="B34" s="128" t="s">
        <v>155</v>
      </c>
    </row>
    <row r="35" spans="1:2" x14ac:dyDescent="0.25">
      <c r="A35" s="128" t="s">
        <v>156</v>
      </c>
      <c r="B35" s="128" t="s">
        <v>157</v>
      </c>
    </row>
    <row r="36" spans="1:2" x14ac:dyDescent="0.25">
      <c r="A36" s="128" t="s">
        <v>158</v>
      </c>
      <c r="B36" s="128" t="s">
        <v>159</v>
      </c>
    </row>
    <row r="37" spans="1:2" x14ac:dyDescent="0.25">
      <c r="A37" s="128" t="s">
        <v>160</v>
      </c>
      <c r="B37" s="128" t="s">
        <v>161</v>
      </c>
    </row>
    <row r="38" spans="1:2" x14ac:dyDescent="0.25">
      <c r="A38" s="128" t="s">
        <v>162</v>
      </c>
      <c r="B38" s="128" t="s">
        <v>163</v>
      </c>
    </row>
    <row r="39" spans="1:2" x14ac:dyDescent="0.25">
      <c r="A39" s="128" t="s">
        <v>164</v>
      </c>
      <c r="B39" s="128" t="s">
        <v>165</v>
      </c>
    </row>
    <row r="40" spans="1:2" x14ac:dyDescent="0.25">
      <c r="A40" s="128" t="s">
        <v>166</v>
      </c>
      <c r="B40" s="128" t="s">
        <v>167</v>
      </c>
    </row>
    <row r="41" spans="1:2" x14ac:dyDescent="0.25">
      <c r="A41" s="128" t="s">
        <v>168</v>
      </c>
      <c r="B41" s="128" t="s">
        <v>169</v>
      </c>
    </row>
    <row r="42" spans="1:2" x14ac:dyDescent="0.25">
      <c r="A42" s="128" t="s">
        <v>170</v>
      </c>
      <c r="B42" s="128" t="s">
        <v>171</v>
      </c>
    </row>
    <row r="43" spans="1:2" x14ac:dyDescent="0.25">
      <c r="A43" s="128" t="s">
        <v>172</v>
      </c>
      <c r="B43" s="128" t="s">
        <v>173</v>
      </c>
    </row>
    <row r="44" spans="1:2" x14ac:dyDescent="0.25">
      <c r="A44" s="129" t="s">
        <v>174</v>
      </c>
      <c r="B44" s="128" t="s">
        <v>175</v>
      </c>
    </row>
    <row r="45" spans="1:2" x14ac:dyDescent="0.25">
      <c r="A45" s="128" t="s">
        <v>176</v>
      </c>
      <c r="B45" s="128" t="s">
        <v>21</v>
      </c>
    </row>
    <row r="46" spans="1:2" x14ac:dyDescent="0.25">
      <c r="A46" s="129" t="s">
        <v>177</v>
      </c>
      <c r="B46" s="129" t="s">
        <v>178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bSak Dokument" ma:contentTypeID="0x010100ED31289DA3651446B4299CDE5E7DD185" ma:contentTypeVersion="0" ma:contentTypeDescription="Representerer et dokument i WebSak." ma:contentTypeScope="" ma:versionID="7716dfefd29709a4c175afb56c743025">
  <xsd:schema xmlns:xsd="http://www.w3.org/2001/XMLSchema" xmlns:xs="http://www.w3.org/2001/XMLSchema" xmlns:p="http://schemas.microsoft.com/office/2006/metadata/properties" xmlns:ns2="http://schemas.microsoft.com/sharepoint/v3/fields" targetNamespace="http://schemas.microsoft.com/office/2006/metadata/properties" ma:root="true" ma:fieldsID="5c49c6b219978f41e5f73da7e3c97f3e" ns2:_="">
    <xsd:import namespace="http://schemas.microsoft.com/sharepoint/v3/fields"/>
    <xsd:element name="properties">
      <xsd:complexType>
        <xsd:sequence>
          <xsd:element name="documentManagement">
            <xsd:complexType>
              <xsd:all>
                <xsd:element ref="ns2:WebSakJournalpostID" minOccurs="0"/>
                <xsd:element ref="ns2:WebSakArkivSak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ebSakJournalpostID" ma:index="8" nillable="true" ma:displayName="JournalpostID" ma:decimals="0" ma:hidden="true" ma:internalName="WebSakJournalpostID">
      <xsd:simpleType>
        <xsd:restriction base="dms:Number"/>
      </xsd:simpleType>
    </xsd:element>
    <xsd:element name="WebSakArkivSakID" ma:index="9" nillable="true" ma:displayName="ArkivsakID" ma:decimals="0" ma:hidden="true" ma:internalName="WebSakArkivSak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ebSakJournalpostID xmlns="http://schemas.microsoft.com/sharepoint/v3/fields" xsi:nil="true"/>
    <WebSakArkivSakID xmlns="http://schemas.microsoft.com/sharepoint/v3/fields" xsi:nil="true"/>
  </documentManagement>
</p:properties>
</file>

<file path=customXml/itemProps1.xml><?xml version="1.0" encoding="utf-8"?>
<ds:datastoreItem xmlns:ds="http://schemas.openxmlformats.org/officeDocument/2006/customXml" ds:itemID="{F964049A-C1A8-4891-80FF-21AFF1CFEB3A}">
  <ds:schemaRefs>
    <ds:schemaRef ds:uri="http://schemas.microsoft.com/sharepoint/v3/contenttype/forms"/>
  </ds:schemaRefs>
</ds:datastoreItem>
</file>

<file path=customXml/itemProps2.xml><?xml version="1.0" encoding="utf-8"?>
<ds:datastoreItem xmlns:ds="http://schemas.openxmlformats.org/officeDocument/2006/customXml" ds:itemID="{8B36AABD-CDFE-4013-B9CC-85991CB52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25DEE5-A1EE-47B0-AFCA-4AB2CA3AF5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partnere</vt:lpstr>
      <vt:lpstr>budsjetter</vt:lpstr>
      <vt:lpstr>støtteandel</vt:lpstr>
      <vt:lpstr>lister</vt:lpstr>
      <vt:lpstr>ja_nei</vt:lpstr>
      <vt:lpstr>type_akt</vt:lpstr>
      <vt:lpstr>type_partnere</vt:lpstr>
    </vt:vector>
  </TitlesOfParts>
  <Company>Intility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Tore Hatlen</dc:creator>
  <cp:lastModifiedBy>Tore Hatlen</cp:lastModifiedBy>
  <cp:lastPrinted>2017-01-09T10:54:47Z</cp:lastPrinted>
  <dcterms:created xsi:type="dcterms:W3CDTF">2017-01-09T08:43:19Z</dcterms:created>
  <dcterms:modified xsi:type="dcterms:W3CDTF">2022-03-09T08:17:15Z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0x010100ED31289DA3651446B4299CDE5E7DD185</vt:lpwstr>
  </property>
  <property fmtid="{D5CDD505-2E9C-101B-9397-08002B2CF9AE}" pid="3" name="Dokumenttype">
    <vt:lpwstr/>
  </property>
  <property fmtid="{D5CDD505-2E9C-101B-9397-08002B2CF9AE}" pid="4" name="Journalstatuskode">
    <vt:lpwstr/>
  </property>
  <property fmtid="{D5CDD505-2E9C-101B-9397-08002B2CF9AE}" pid="5" name="Journaltypekode">
    <vt:lpwstr/>
  </property>
  <property fmtid="{D5CDD505-2E9C-101B-9397-08002B2CF9AE}" pid="6" name="Sikkerhetsklassifisering">
    <vt:lpwstr>1;#Intern|55e05db6-2800-428f-ab84-f446525e1b5f</vt:lpwstr>
  </property>
  <property fmtid="{D5CDD505-2E9C-101B-9397-08002B2CF9AE}" pid="7" name="a1676e64704446f6ae6b7fa06d951396">
    <vt:lpwstr>Intern|55e05db6-2800-428f-ab84-f446525e1b5f</vt:lpwstr>
  </property>
  <property fmtid="{D5CDD505-2E9C-101B-9397-08002B2CF9AE}" pid="8" name="b5412f0ed10042dd861c7f6d6c1bfa05">
    <vt:lpwstr/>
  </property>
  <property fmtid="{D5CDD505-2E9C-101B-9397-08002B2CF9AE}" pid="9" name="g67e24e3089148869b7e607aec78ff3c">
    <vt:lpwstr/>
  </property>
  <property fmtid="{D5CDD505-2E9C-101B-9397-08002B2CF9AE}" pid="10" name="TaxCatchAll">
    <vt:lpwstr>1;#Intern|55e05db6-2800-428f-ab84-f446525e1b5f</vt:lpwstr>
  </property>
  <property fmtid="{D5CDD505-2E9C-101B-9397-08002B2CF9AE}" pid="11" name="ne70a64f984a4bf38fffda4b548a422d">
    <vt:lpwstr/>
  </property>
</Properties>
</file>